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endrickn\Desktop\Budget &amp; Reporting Files SDM\Budgets\202122\"/>
    </mc:Choice>
  </mc:AlternateContent>
  <bookViews>
    <workbookView xWindow="0" yWindow="0" windowWidth="23040" windowHeight="10632" activeTab="19"/>
  </bookViews>
  <sheets>
    <sheet name="Sheet1" sheetId="22" r:id="rId1"/>
    <sheet name="Sheet2" sheetId="23" r:id="rId2"/>
    <sheet name="D1" sheetId="1" r:id="rId3"/>
    <sheet name="D2" sheetId="2" r:id="rId4"/>
    <sheet name="D3" sheetId="3" r:id="rId5"/>
    <sheet name="D4" sheetId="4" r:id="rId6"/>
    <sheet name="D5" sheetId="5" r:id="rId7"/>
    <sheet name="SD1" sheetId="6" r:id="rId8"/>
    <sheet name="SD2" sheetId="7" r:id="rId9"/>
    <sheet name="SD3" sheetId="8" r:id="rId10"/>
    <sheet name="SD4" sheetId="9" r:id="rId11"/>
    <sheet name="SD5" sheetId="10" r:id="rId12"/>
    <sheet name="SD6" sheetId="11" r:id="rId13"/>
    <sheet name="SD7a" sheetId="12" r:id="rId14"/>
    <sheet name="SD7b" sheetId="13" r:id="rId15"/>
    <sheet name="SD7c" sheetId="14" r:id="rId16"/>
    <sheet name="SD7d" sheetId="20" r:id="rId17"/>
    <sheet name="SD7e" sheetId="21" r:id="rId18"/>
    <sheet name="SD8" sheetId="15" r:id="rId19"/>
    <sheet name="SD9" sheetId="16" r:id="rId20"/>
    <sheet name="SD10" sheetId="17" r:id="rId21"/>
  </sheets>
  <externalReferences>
    <externalReference r:id="rId22"/>
    <externalReference r:id="rId23"/>
    <externalReference r:id="rId24"/>
    <externalReference r:id="rId25"/>
  </externalReferences>
  <definedNames>
    <definedName name="_MEB1">'[1]Template names'!$B$81</definedName>
    <definedName name="_MEB11">'[2]Template names'!$B$100</definedName>
    <definedName name="_MEB12">'[2]Template names'!$B$97</definedName>
    <definedName name="_MEB13">'[2]Template names'!$B$98</definedName>
    <definedName name="_MEB2">'[2]Template names'!$B$83</definedName>
    <definedName name="_MEB3">'[2]Template names'!$B$84</definedName>
    <definedName name="_MEB4">'[2]Template names'!$B$85</definedName>
    <definedName name="_MEB5">'[2]Template names'!$B$88</definedName>
    <definedName name="_MEB6">'[3]Template names'!$B$86</definedName>
    <definedName name="_MEB7">'[2]Template names'!$B$87</definedName>
    <definedName name="_MEB8">'[2]Template names'!$B$91</definedName>
    <definedName name="asset_class1">'[2]Lookup and lists (2)'!$Z$16:$Z$40</definedName>
    <definedName name="asset_subclass1">'[2]Lookup and lists (2)'!$AB$16:$AB$124</definedName>
    <definedName name="BJHK">'[2]Template names'!$B$13</definedName>
    <definedName name="desc">'[1]Template names'!$B$31</definedName>
    <definedName name="FinYear">[4]Instructions!$X$36</definedName>
    <definedName name="Head1">'[1]Template names'!$B$2</definedName>
    <definedName name="Head10">'[1]Template names'!$B$17</definedName>
    <definedName name="Head11">'[1]Template names'!$B$18</definedName>
    <definedName name="Head12">'[2]Template names'!$B$19</definedName>
    <definedName name="Head13">'[2]Template names'!$B$20</definedName>
    <definedName name="Head14">'[2]Template names'!$B$21</definedName>
    <definedName name="Head15">'[2]Template names'!$B$22</definedName>
    <definedName name="Head16">'[2]Template names'!$B$23</definedName>
    <definedName name="Head17">'[2]Template names'!$B$24</definedName>
    <definedName name="Head18">'[2]Template names'!$B$25</definedName>
    <definedName name="head1A">'[1]Template names'!$B$3</definedName>
    <definedName name="head1b">'[1]Template names'!$B$4</definedName>
    <definedName name="Head2">'[1]Template names'!$B$5</definedName>
    <definedName name="head27">'[1]Template names'!$B$34</definedName>
    <definedName name="head27a">'[2]Template names'!$B$35</definedName>
    <definedName name="Head3">'[2]Template names'!$B$7</definedName>
    <definedName name="Head3a">'[1]Template names'!$B$8</definedName>
    <definedName name="Head48">'[2]Template names'!$B$56</definedName>
    <definedName name="Head5">'[1]Template names'!$B$10</definedName>
    <definedName name="Head6">'[1]Template names'!$B$13</definedName>
    <definedName name="Head7">'[1]Template names'!$B$14</definedName>
    <definedName name="Head8">'[1]Template names'!$B$15</definedName>
    <definedName name="Head9">'[1]Template names'!$B$16</definedName>
    <definedName name="IUDF">'[2]Lookup and lists (2)'!$AC$16:$AC$19</definedName>
    <definedName name="MEB5a">'[2]Template names'!$B$89</definedName>
    <definedName name="MEB5b">'[2]Template names'!$B$90</definedName>
    <definedName name="MEB9a">'[2]Template names'!$B$92</definedName>
    <definedName name="MEB9b">'[2]Template names'!$B$93</definedName>
    <definedName name="MEB9c">'[2]Template names'!$B$94</definedName>
    <definedName name="MEB9d">'[2]Template names'!$B$95</definedName>
    <definedName name="MEB9e">'[2]Template names'!$B$96</definedName>
    <definedName name="MEBsum">'[1]Template names'!$B$80</definedName>
    <definedName name="MTREF">Sheet2!$W$34</definedName>
    <definedName name="MTSF">'[2]Lookup and lists (2)'!$AD$16:$AD$29</definedName>
    <definedName name="MuniEntities">'[4]Template names'!$B$94</definedName>
    <definedName name="MuniType">'[4]Template names'!$D$94</definedName>
    <definedName name="Vdesc">'[2]Template names'!$B$33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5" l="1"/>
  <c r="W34" i="23" l="1"/>
  <c r="W36" i="23" s="1"/>
  <c r="F22" i="9" l="1"/>
  <c r="O201" i="11"/>
  <c r="P201" i="11"/>
  <c r="N201" i="11"/>
  <c r="O217" i="11"/>
  <c r="P217" i="11"/>
  <c r="N217" i="11"/>
  <c r="C39" i="4" l="1"/>
  <c r="D39" i="4"/>
  <c r="E39" i="4"/>
  <c r="F39" i="4"/>
  <c r="G39" i="4"/>
  <c r="H39" i="4"/>
  <c r="I39" i="4"/>
  <c r="J39" i="4"/>
  <c r="K39" i="4"/>
  <c r="I9" i="4"/>
  <c r="G33" i="2"/>
  <c r="I33" i="2"/>
  <c r="J33" i="2"/>
  <c r="K33" i="2"/>
  <c r="K6" i="14"/>
  <c r="J6" i="14"/>
  <c r="I6" i="14"/>
  <c r="H6" i="14"/>
  <c r="G6" i="14"/>
  <c r="F6" i="14"/>
  <c r="E6" i="14"/>
  <c r="D6" i="14"/>
  <c r="C6" i="14"/>
  <c r="K3" i="14"/>
  <c r="J3" i="14"/>
  <c r="I3" i="14"/>
  <c r="H3" i="14"/>
  <c r="G3" i="14"/>
  <c r="F3" i="14"/>
  <c r="E3" i="14"/>
  <c r="D3" i="14"/>
  <c r="C3" i="14"/>
  <c r="I2" i="14"/>
  <c r="F2" i="14"/>
  <c r="E2" i="14"/>
  <c r="D2" i="14"/>
  <c r="C2" i="14"/>
  <c r="B2" i="14"/>
  <c r="A2" i="14"/>
  <c r="A1" i="14"/>
  <c r="K49" i="9" l="1"/>
  <c r="J49" i="9"/>
  <c r="I49" i="9"/>
  <c r="G49" i="9"/>
  <c r="K42" i="9"/>
  <c r="J42" i="9"/>
  <c r="G31" i="2"/>
  <c r="K31" i="2"/>
  <c r="J31" i="2"/>
  <c r="I31" i="2"/>
  <c r="A25" i="17" l="1"/>
  <c r="F24" i="17"/>
  <c r="B2" i="17"/>
  <c r="A1" i="17"/>
  <c r="Q19" i="16"/>
  <c r="P19" i="16"/>
  <c r="O19" i="16"/>
  <c r="N19" i="16"/>
  <c r="M19" i="16"/>
  <c r="Q3" i="16"/>
  <c r="P3" i="16"/>
  <c r="O3" i="16"/>
  <c r="N3" i="16"/>
  <c r="M3" i="16"/>
  <c r="O2" i="16"/>
  <c r="A1" i="16"/>
  <c r="O22" i="15"/>
  <c r="O21" i="15"/>
  <c r="O20" i="15"/>
  <c r="O19" i="15"/>
  <c r="O15" i="15"/>
  <c r="O14" i="15"/>
  <c r="O13" i="15"/>
  <c r="O10" i="15"/>
  <c r="O9" i="15"/>
  <c r="O8" i="15"/>
  <c r="O7" i="15"/>
  <c r="I3" i="15"/>
  <c r="H3" i="15"/>
  <c r="G3" i="15"/>
  <c r="F3" i="15"/>
  <c r="E3" i="15"/>
  <c r="D3" i="15"/>
  <c r="C3" i="15"/>
  <c r="N2" i="15"/>
  <c r="M2" i="15"/>
  <c r="L2" i="15"/>
  <c r="K2" i="15"/>
  <c r="J2" i="15"/>
  <c r="I2" i="15"/>
  <c r="H2" i="15"/>
  <c r="E2" i="15"/>
  <c r="D2" i="15"/>
  <c r="B2" i="15"/>
  <c r="A2" i="15"/>
  <c r="A1" i="15"/>
  <c r="A168" i="21"/>
  <c r="F6" i="21"/>
  <c r="K7" i="21"/>
  <c r="K6" i="21" s="1"/>
  <c r="J7" i="21"/>
  <c r="I7" i="21"/>
  <c r="I6" i="21" s="1"/>
  <c r="H7" i="21"/>
  <c r="H6" i="21" s="1"/>
  <c r="G7" i="21"/>
  <c r="G6" i="21" s="1"/>
  <c r="F7" i="21"/>
  <c r="E7" i="21"/>
  <c r="E6" i="21" s="1"/>
  <c r="D7" i="21"/>
  <c r="D6" i="21" s="1"/>
  <c r="C7" i="21"/>
  <c r="C6" i="21" s="1"/>
  <c r="J6" i="21"/>
  <c r="K3" i="21"/>
  <c r="J3" i="21"/>
  <c r="I3" i="21"/>
  <c r="H3" i="21"/>
  <c r="G3" i="21"/>
  <c r="F3" i="21"/>
  <c r="E3" i="21"/>
  <c r="D3" i="21"/>
  <c r="C3" i="21"/>
  <c r="I2" i="21"/>
  <c r="F2" i="21"/>
  <c r="E2" i="21"/>
  <c r="D2" i="21"/>
  <c r="C2" i="21"/>
  <c r="B2" i="21"/>
  <c r="A2" i="21"/>
  <c r="A1" i="21"/>
  <c r="K98" i="20"/>
  <c r="J98" i="20"/>
  <c r="J74" i="20" s="1"/>
  <c r="I98" i="20"/>
  <c r="H98" i="20"/>
  <c r="G98" i="20"/>
  <c r="F98" i="20"/>
  <c r="E98" i="20"/>
  <c r="D98" i="20"/>
  <c r="C98" i="20"/>
  <c r="K75" i="20"/>
  <c r="K74" i="20" s="1"/>
  <c r="J75" i="20"/>
  <c r="I75" i="20"/>
  <c r="H75" i="20"/>
  <c r="H74" i="20" s="1"/>
  <c r="G75" i="20"/>
  <c r="F75" i="20"/>
  <c r="F74" i="20" s="1"/>
  <c r="E75" i="20"/>
  <c r="D75" i="20"/>
  <c r="D74" i="20" s="1"/>
  <c r="C75" i="20"/>
  <c r="C74" i="20" s="1"/>
  <c r="I74" i="20"/>
  <c r="I6" i="20"/>
  <c r="K7" i="20"/>
  <c r="J7" i="20"/>
  <c r="J6" i="20" s="1"/>
  <c r="I7" i="20"/>
  <c r="H7" i="20"/>
  <c r="H6" i="20" s="1"/>
  <c r="G7" i="20"/>
  <c r="G6" i="20" s="1"/>
  <c r="F7" i="20"/>
  <c r="F6" i="20" s="1"/>
  <c r="E7" i="20"/>
  <c r="E6" i="20" s="1"/>
  <c r="D7" i="20"/>
  <c r="D6" i="20" s="1"/>
  <c r="C7" i="20"/>
  <c r="K6" i="20"/>
  <c r="C6" i="20"/>
  <c r="K3" i="20"/>
  <c r="J3" i="20"/>
  <c r="I3" i="20"/>
  <c r="H3" i="20"/>
  <c r="G3" i="20"/>
  <c r="F3" i="20"/>
  <c r="E3" i="20"/>
  <c r="D3" i="20"/>
  <c r="C3" i="20"/>
  <c r="I2" i="20"/>
  <c r="F2" i="20"/>
  <c r="E2" i="20"/>
  <c r="D2" i="20"/>
  <c r="C2" i="20"/>
  <c r="B2" i="20"/>
  <c r="A2" i="20"/>
  <c r="A1" i="20"/>
  <c r="A168" i="13"/>
  <c r="K131" i="13"/>
  <c r="J131" i="13"/>
  <c r="I131" i="13"/>
  <c r="H131" i="13"/>
  <c r="G131" i="13"/>
  <c r="F131" i="13"/>
  <c r="E131" i="13"/>
  <c r="E118" i="13" s="1"/>
  <c r="D131" i="13"/>
  <c r="C131" i="13"/>
  <c r="K119" i="13"/>
  <c r="K118" i="13" s="1"/>
  <c r="J119" i="13"/>
  <c r="I119" i="13"/>
  <c r="H119" i="13"/>
  <c r="H118" i="13" s="1"/>
  <c r="G119" i="13"/>
  <c r="G118" i="13" s="1"/>
  <c r="F119" i="13"/>
  <c r="E119" i="13"/>
  <c r="D119" i="13"/>
  <c r="D118" i="13" s="1"/>
  <c r="C119" i="13"/>
  <c r="C118" i="13" s="1"/>
  <c r="J118" i="13"/>
  <c r="I118" i="13"/>
  <c r="K114" i="13"/>
  <c r="J114" i="13"/>
  <c r="I114" i="13"/>
  <c r="H114" i="13"/>
  <c r="H110" i="13" s="1"/>
  <c r="G114" i="13"/>
  <c r="F114" i="13"/>
  <c r="E114" i="13"/>
  <c r="D114" i="13"/>
  <c r="C114" i="13"/>
  <c r="K111" i="13"/>
  <c r="K110" i="13" s="1"/>
  <c r="J111" i="13"/>
  <c r="J110" i="13" s="1"/>
  <c r="I111" i="13"/>
  <c r="H111" i="13"/>
  <c r="G111" i="13"/>
  <c r="F111" i="13"/>
  <c r="F110" i="13" s="1"/>
  <c r="E111" i="13"/>
  <c r="D111" i="13"/>
  <c r="C111" i="13"/>
  <c r="C110" i="13" s="1"/>
  <c r="G110" i="13"/>
  <c r="E110" i="13"/>
  <c r="D110" i="13"/>
  <c r="K103" i="13"/>
  <c r="J103" i="13"/>
  <c r="I103" i="13"/>
  <c r="H103" i="13"/>
  <c r="G103" i="13"/>
  <c r="F103" i="13"/>
  <c r="E103" i="13"/>
  <c r="D103" i="13"/>
  <c r="C103" i="13"/>
  <c r="K98" i="13"/>
  <c r="J98" i="13"/>
  <c r="I98" i="13"/>
  <c r="H98" i="13"/>
  <c r="G98" i="13"/>
  <c r="F98" i="13"/>
  <c r="E98" i="13"/>
  <c r="D98" i="13"/>
  <c r="C98" i="13"/>
  <c r="K75" i="13"/>
  <c r="J75" i="13"/>
  <c r="J74" i="13" s="1"/>
  <c r="I75" i="13"/>
  <c r="I74" i="13" s="1"/>
  <c r="H75" i="13"/>
  <c r="H74" i="13" s="1"/>
  <c r="G75" i="13"/>
  <c r="F75" i="13"/>
  <c r="F74" i="13" s="1"/>
  <c r="E75" i="13"/>
  <c r="D75" i="13"/>
  <c r="C75" i="13"/>
  <c r="K74" i="13"/>
  <c r="D74" i="13"/>
  <c r="C74" i="13"/>
  <c r="K68" i="13"/>
  <c r="J68" i="13"/>
  <c r="I68" i="13"/>
  <c r="H68" i="13"/>
  <c r="G68" i="13"/>
  <c r="F68" i="13"/>
  <c r="E68" i="13"/>
  <c r="D68" i="13"/>
  <c r="C68" i="13"/>
  <c r="K62" i="13"/>
  <c r="J62" i="13"/>
  <c r="I62" i="13"/>
  <c r="H62" i="13"/>
  <c r="G62" i="13"/>
  <c r="F62" i="13"/>
  <c r="E62" i="13"/>
  <c r="D62" i="13"/>
  <c r="C62" i="13"/>
  <c r="K52" i="13"/>
  <c r="J52" i="13"/>
  <c r="I52" i="13"/>
  <c r="H52" i="13"/>
  <c r="G52" i="13"/>
  <c r="F52" i="13"/>
  <c r="E52" i="13"/>
  <c r="D52" i="13"/>
  <c r="C52" i="13"/>
  <c r="K44" i="13"/>
  <c r="J44" i="13"/>
  <c r="I44" i="13"/>
  <c r="H44" i="13"/>
  <c r="G44" i="13"/>
  <c r="F44" i="13"/>
  <c r="E44" i="13"/>
  <c r="D44" i="13"/>
  <c r="C44" i="13"/>
  <c r="K37" i="13"/>
  <c r="J37" i="13"/>
  <c r="J6" i="13" s="1"/>
  <c r="I37" i="13"/>
  <c r="H37" i="13"/>
  <c r="G37" i="13"/>
  <c r="F37" i="13"/>
  <c r="E37" i="13"/>
  <c r="D37" i="13"/>
  <c r="C37" i="13"/>
  <c r="K26" i="13"/>
  <c r="J26" i="13"/>
  <c r="I26" i="13"/>
  <c r="H26" i="13"/>
  <c r="G26" i="13"/>
  <c r="F26" i="13"/>
  <c r="E26" i="13"/>
  <c r="D26" i="13"/>
  <c r="C26" i="13"/>
  <c r="K16" i="13"/>
  <c r="J16" i="13"/>
  <c r="I16" i="13"/>
  <c r="H16" i="13"/>
  <c r="G16" i="13"/>
  <c r="F16" i="13"/>
  <c r="E16" i="13"/>
  <c r="D16" i="13"/>
  <c r="C16" i="13"/>
  <c r="K12" i="13"/>
  <c r="J12" i="13"/>
  <c r="I12" i="13"/>
  <c r="H12" i="13"/>
  <c r="G12" i="13"/>
  <c r="F12" i="13"/>
  <c r="E12" i="13"/>
  <c r="D12" i="13"/>
  <c r="C12" i="13"/>
  <c r="K7" i="13"/>
  <c r="J7" i="13"/>
  <c r="I7" i="13"/>
  <c r="H7" i="13"/>
  <c r="G7" i="13"/>
  <c r="F7" i="13"/>
  <c r="E7" i="13"/>
  <c r="D7" i="13"/>
  <c r="C7" i="13"/>
  <c r="K3" i="13"/>
  <c r="J3" i="13"/>
  <c r="I3" i="13"/>
  <c r="H3" i="13"/>
  <c r="G3" i="13"/>
  <c r="F3" i="13"/>
  <c r="E3" i="13"/>
  <c r="D3" i="13"/>
  <c r="C3" i="13"/>
  <c r="I2" i="13"/>
  <c r="F2" i="13"/>
  <c r="E2" i="13"/>
  <c r="D2" i="13"/>
  <c r="C2" i="13"/>
  <c r="B2" i="13"/>
  <c r="A2" i="13"/>
  <c r="A1" i="13"/>
  <c r="A168" i="12"/>
  <c r="K164" i="12"/>
  <c r="J164" i="12"/>
  <c r="I164" i="12"/>
  <c r="H164" i="12"/>
  <c r="G164" i="12"/>
  <c r="F164" i="12"/>
  <c r="E164" i="12"/>
  <c r="D164" i="12"/>
  <c r="C164" i="12"/>
  <c r="K161" i="12"/>
  <c r="J161" i="12"/>
  <c r="I161" i="12"/>
  <c r="H161" i="12"/>
  <c r="G161" i="12"/>
  <c r="F161" i="12"/>
  <c r="E161" i="12"/>
  <c r="D161" i="12"/>
  <c r="C161" i="12"/>
  <c r="K158" i="12"/>
  <c r="J158" i="12"/>
  <c r="I158" i="12"/>
  <c r="H158" i="12"/>
  <c r="G158" i="12"/>
  <c r="F158" i="12"/>
  <c r="E158" i="12"/>
  <c r="D158" i="12"/>
  <c r="C158" i="12"/>
  <c r="K155" i="12"/>
  <c r="J155" i="12"/>
  <c r="I155" i="12"/>
  <c r="H155" i="12"/>
  <c r="G155" i="12"/>
  <c r="F155" i="12"/>
  <c r="E155" i="12"/>
  <c r="D155" i="12"/>
  <c r="C155" i="12"/>
  <c r="K152" i="12"/>
  <c r="J152" i="12"/>
  <c r="I152" i="12"/>
  <c r="H152" i="12"/>
  <c r="G152" i="12"/>
  <c r="F152" i="12"/>
  <c r="E152" i="12"/>
  <c r="D152" i="12"/>
  <c r="C152" i="12"/>
  <c r="K149" i="12"/>
  <c r="J149" i="12"/>
  <c r="I149" i="12"/>
  <c r="H149" i="12"/>
  <c r="G149" i="12"/>
  <c r="F149" i="12"/>
  <c r="E149" i="12"/>
  <c r="D149" i="12"/>
  <c r="C149" i="12"/>
  <c r="K141" i="12"/>
  <c r="J141" i="12"/>
  <c r="J139" i="12" s="1"/>
  <c r="I141" i="12"/>
  <c r="I139" i="12" s="1"/>
  <c r="H141" i="12"/>
  <c r="H139" i="12" s="1"/>
  <c r="G141" i="12"/>
  <c r="G139" i="12" s="1"/>
  <c r="F141" i="12"/>
  <c r="F139" i="12" s="1"/>
  <c r="E141" i="12"/>
  <c r="D141" i="12"/>
  <c r="C141" i="12"/>
  <c r="K139" i="12"/>
  <c r="E139" i="12"/>
  <c r="D139" i="12"/>
  <c r="C139" i="12"/>
  <c r="K136" i="12"/>
  <c r="J136" i="12"/>
  <c r="I136" i="12"/>
  <c r="H136" i="12"/>
  <c r="G136" i="12"/>
  <c r="F136" i="12"/>
  <c r="E136" i="12"/>
  <c r="D136" i="12"/>
  <c r="C136" i="12"/>
  <c r="K131" i="12"/>
  <c r="J131" i="12"/>
  <c r="I131" i="12"/>
  <c r="H131" i="12"/>
  <c r="G131" i="12"/>
  <c r="F131" i="12"/>
  <c r="E131" i="12"/>
  <c r="D131" i="12"/>
  <c r="C131" i="12"/>
  <c r="K119" i="12"/>
  <c r="K118" i="12" s="1"/>
  <c r="J119" i="12"/>
  <c r="I119" i="12"/>
  <c r="H119" i="12"/>
  <c r="H118" i="12" s="1"/>
  <c r="G119" i="12"/>
  <c r="G118" i="12" s="1"/>
  <c r="F119" i="12"/>
  <c r="E119" i="12"/>
  <c r="E118" i="12" s="1"/>
  <c r="D119" i="12"/>
  <c r="D118" i="12" s="1"/>
  <c r="C119" i="12"/>
  <c r="C118" i="12" s="1"/>
  <c r="K114" i="12"/>
  <c r="J114" i="12"/>
  <c r="J110" i="12" s="1"/>
  <c r="I114" i="12"/>
  <c r="H114" i="12"/>
  <c r="G114" i="12"/>
  <c r="F114" i="12"/>
  <c r="E114" i="12"/>
  <c r="D114" i="12"/>
  <c r="C114" i="12"/>
  <c r="K111" i="12"/>
  <c r="K110" i="12" s="1"/>
  <c r="J111" i="12"/>
  <c r="I111" i="12"/>
  <c r="I110" i="12" s="1"/>
  <c r="H111" i="12"/>
  <c r="H110" i="12" s="1"/>
  <c r="G111" i="12"/>
  <c r="G110" i="12" s="1"/>
  <c r="F111" i="12"/>
  <c r="F110" i="12" s="1"/>
  <c r="E111" i="12"/>
  <c r="E110" i="12" s="1"/>
  <c r="D111" i="12"/>
  <c r="C111" i="12"/>
  <c r="C110" i="12" s="1"/>
  <c r="K103" i="12"/>
  <c r="J103" i="12"/>
  <c r="I103" i="12"/>
  <c r="H103" i="12"/>
  <c r="G103" i="12"/>
  <c r="F103" i="12"/>
  <c r="E103" i="12"/>
  <c r="D103" i="12"/>
  <c r="C103" i="12"/>
  <c r="K98" i="12"/>
  <c r="J98" i="12"/>
  <c r="I98" i="12"/>
  <c r="H98" i="12"/>
  <c r="G98" i="12"/>
  <c r="F98" i="12"/>
  <c r="E98" i="12"/>
  <c r="D98" i="12"/>
  <c r="C98" i="12"/>
  <c r="K75" i="12"/>
  <c r="K74" i="12" s="1"/>
  <c r="J75" i="12"/>
  <c r="I75" i="12"/>
  <c r="I74" i="12" s="1"/>
  <c r="H75" i="12"/>
  <c r="G75" i="12"/>
  <c r="F75" i="12"/>
  <c r="E75" i="12"/>
  <c r="E74" i="12" s="1"/>
  <c r="D75" i="12"/>
  <c r="C75" i="12"/>
  <c r="C74" i="12" s="1"/>
  <c r="G74" i="12"/>
  <c r="F74" i="12"/>
  <c r="K68" i="12"/>
  <c r="J68" i="12"/>
  <c r="I68" i="12"/>
  <c r="H68" i="12"/>
  <c r="G68" i="12"/>
  <c r="F68" i="12"/>
  <c r="E68" i="12"/>
  <c r="D68" i="12"/>
  <c r="C68" i="12"/>
  <c r="K62" i="12"/>
  <c r="J62" i="12"/>
  <c r="I62" i="12"/>
  <c r="H62" i="12"/>
  <c r="G62" i="12"/>
  <c r="F62" i="12"/>
  <c r="E62" i="12"/>
  <c r="D62" i="12"/>
  <c r="C62" i="12"/>
  <c r="K52" i="12"/>
  <c r="J52" i="12"/>
  <c r="I52" i="12"/>
  <c r="H52" i="12"/>
  <c r="G52" i="12"/>
  <c r="F52" i="12"/>
  <c r="E52" i="12"/>
  <c r="D52" i="12"/>
  <c r="C52" i="12"/>
  <c r="K44" i="12"/>
  <c r="J44" i="12"/>
  <c r="I44" i="12"/>
  <c r="H44" i="12"/>
  <c r="G44" i="12"/>
  <c r="F44" i="12"/>
  <c r="E44" i="12"/>
  <c r="D44" i="12"/>
  <c r="C44" i="12"/>
  <c r="K37" i="12"/>
  <c r="J37" i="12"/>
  <c r="I37" i="12"/>
  <c r="H37" i="12"/>
  <c r="G37" i="12"/>
  <c r="F37" i="12"/>
  <c r="E37" i="12"/>
  <c r="D37" i="12"/>
  <c r="C37" i="12"/>
  <c r="K26" i="12"/>
  <c r="J26" i="12"/>
  <c r="I26" i="12"/>
  <c r="H26" i="12"/>
  <c r="G26" i="12"/>
  <c r="F26" i="12"/>
  <c r="E26" i="12"/>
  <c r="D26" i="12"/>
  <c r="C26" i="12"/>
  <c r="K16" i="12"/>
  <c r="J16" i="12"/>
  <c r="I16" i="12"/>
  <c r="H16" i="12"/>
  <c r="G16" i="12"/>
  <c r="F16" i="12"/>
  <c r="E16" i="12"/>
  <c r="D16" i="12"/>
  <c r="C16" i="12"/>
  <c r="K12" i="12"/>
  <c r="J12" i="12"/>
  <c r="I12" i="12"/>
  <c r="H12" i="12"/>
  <c r="G12" i="12"/>
  <c r="F12" i="12"/>
  <c r="E12" i="12"/>
  <c r="D12" i="12"/>
  <c r="C12" i="12"/>
  <c r="K7" i="12"/>
  <c r="J7" i="12"/>
  <c r="I7" i="12"/>
  <c r="H7" i="12"/>
  <c r="G7" i="12"/>
  <c r="F7" i="12"/>
  <c r="E7" i="12"/>
  <c r="D7" i="12"/>
  <c r="C7" i="12"/>
  <c r="K3" i="12"/>
  <c r="J3" i="12"/>
  <c r="I3" i="12"/>
  <c r="H3" i="12"/>
  <c r="G3" i="12"/>
  <c r="F3" i="12"/>
  <c r="E3" i="12"/>
  <c r="D3" i="12"/>
  <c r="C3" i="12"/>
  <c r="I2" i="12"/>
  <c r="F2" i="12"/>
  <c r="E2" i="12"/>
  <c r="D2" i="12"/>
  <c r="C2" i="12"/>
  <c r="B2" i="12"/>
  <c r="A2" i="12"/>
  <c r="A1" i="12"/>
  <c r="P236" i="11"/>
  <c r="O236" i="11"/>
  <c r="N236" i="11"/>
  <c r="L236" i="11"/>
  <c r="K236" i="11"/>
  <c r="J236" i="11"/>
  <c r="I236" i="11"/>
  <c r="H236" i="11"/>
  <c r="G236" i="11"/>
  <c r="F236" i="11"/>
  <c r="E236" i="11"/>
  <c r="D236" i="11"/>
  <c r="C236" i="11"/>
  <c r="B236" i="11"/>
  <c r="P235" i="11"/>
  <c r="O235" i="11"/>
  <c r="N235" i="11"/>
  <c r="M235" i="11" s="1"/>
  <c r="P233" i="11"/>
  <c r="O233" i="11"/>
  <c r="N233" i="11"/>
  <c r="M233" i="11" s="1"/>
  <c r="P232" i="11"/>
  <c r="O232" i="11"/>
  <c r="N232" i="11"/>
  <c r="M232" i="11" s="1"/>
  <c r="P231" i="11"/>
  <c r="O231" i="11"/>
  <c r="N231" i="11"/>
  <c r="M231" i="11" s="1"/>
  <c r="P227" i="11"/>
  <c r="O227" i="11"/>
  <c r="N227" i="11"/>
  <c r="L227" i="11"/>
  <c r="K227" i="11"/>
  <c r="J227" i="11"/>
  <c r="I227" i="11"/>
  <c r="H227" i="11"/>
  <c r="G227" i="11"/>
  <c r="F227" i="11"/>
  <c r="E227" i="11"/>
  <c r="D227" i="11"/>
  <c r="C227" i="11"/>
  <c r="B227" i="11"/>
  <c r="P226" i="11"/>
  <c r="O226" i="11"/>
  <c r="N226" i="11"/>
  <c r="M226" i="11" s="1"/>
  <c r="P224" i="11"/>
  <c r="O224" i="11"/>
  <c r="N224" i="11"/>
  <c r="M224" i="11" s="1"/>
  <c r="P223" i="11"/>
  <c r="O223" i="11"/>
  <c r="N223" i="11"/>
  <c r="M223" i="11" s="1"/>
  <c r="P222" i="11"/>
  <c r="O222" i="11"/>
  <c r="N222" i="11"/>
  <c r="M222" i="11" s="1"/>
  <c r="P221" i="11"/>
  <c r="O221" i="11"/>
  <c r="N221" i="11"/>
  <c r="M221" i="11" s="1"/>
  <c r="L217" i="11"/>
  <c r="K217" i="11"/>
  <c r="J217" i="11"/>
  <c r="J238" i="11" s="1"/>
  <c r="I217" i="11"/>
  <c r="I238" i="11" s="1"/>
  <c r="H217" i="11"/>
  <c r="G217" i="11"/>
  <c r="G238" i="11" s="1"/>
  <c r="F217" i="11"/>
  <c r="E217" i="11"/>
  <c r="D217" i="11"/>
  <c r="C217" i="11"/>
  <c r="B217" i="11"/>
  <c r="B238" i="11" s="1"/>
  <c r="B240" i="11" s="1"/>
  <c r="C239" i="11" s="1"/>
  <c r="P216" i="11"/>
  <c r="O216" i="11"/>
  <c r="N216" i="11"/>
  <c r="M216" i="11" s="1"/>
  <c r="P215" i="11"/>
  <c r="O215" i="11"/>
  <c r="N215" i="11"/>
  <c r="M215" i="11" s="1"/>
  <c r="P214" i="11"/>
  <c r="O214" i="11"/>
  <c r="N214" i="11"/>
  <c r="M214" i="11" s="1"/>
  <c r="M213" i="11"/>
  <c r="P211" i="11"/>
  <c r="O211" i="11"/>
  <c r="N211" i="11"/>
  <c r="M211" i="11" s="1"/>
  <c r="P210" i="11"/>
  <c r="O210" i="11"/>
  <c r="N210" i="11"/>
  <c r="M210" i="11" s="1"/>
  <c r="P209" i="11"/>
  <c r="O209" i="11"/>
  <c r="N209" i="11"/>
  <c r="M209" i="11" s="1"/>
  <c r="M208" i="11"/>
  <c r="M207" i="11"/>
  <c r="P206" i="11"/>
  <c r="O206" i="11"/>
  <c r="N206" i="11"/>
  <c r="M206" i="11" s="1"/>
  <c r="P205" i="11"/>
  <c r="O205" i="11"/>
  <c r="N205" i="11"/>
  <c r="M205" i="11" s="1"/>
  <c r="P199" i="11"/>
  <c r="O199" i="11"/>
  <c r="N199" i="11"/>
  <c r="M199" i="11" s="1"/>
  <c r="P198" i="11"/>
  <c r="O198" i="11"/>
  <c r="N198" i="11"/>
  <c r="L198" i="11"/>
  <c r="K198" i="11"/>
  <c r="J198" i="11"/>
  <c r="I198" i="11"/>
  <c r="H198" i="11"/>
  <c r="G198" i="11"/>
  <c r="F198" i="11"/>
  <c r="E198" i="11"/>
  <c r="D198" i="11"/>
  <c r="C198" i="11"/>
  <c r="B198" i="11"/>
  <c r="P196" i="11"/>
  <c r="O196" i="11"/>
  <c r="N196" i="11"/>
  <c r="M196" i="11" s="1"/>
  <c r="P195" i="11"/>
  <c r="O195" i="11"/>
  <c r="N195" i="11"/>
  <c r="L195" i="11"/>
  <c r="K195" i="11"/>
  <c r="J195" i="11"/>
  <c r="I195" i="11"/>
  <c r="H195" i="11"/>
  <c r="G195" i="11"/>
  <c r="F195" i="11"/>
  <c r="E195" i="11"/>
  <c r="D195" i="11"/>
  <c r="C195" i="11"/>
  <c r="B195" i="11"/>
  <c r="P193" i="11"/>
  <c r="O193" i="11"/>
  <c r="N193" i="11"/>
  <c r="M193" i="11" s="1"/>
  <c r="P192" i="11"/>
  <c r="O192" i="11"/>
  <c r="N192" i="11"/>
  <c r="L192" i="11"/>
  <c r="K192" i="11"/>
  <c r="J192" i="11"/>
  <c r="I192" i="11"/>
  <c r="H192" i="11"/>
  <c r="G192" i="11"/>
  <c r="F192" i="11"/>
  <c r="E192" i="11"/>
  <c r="D192" i="11"/>
  <c r="C192" i="11"/>
  <c r="B192" i="11"/>
  <c r="P190" i="11"/>
  <c r="O190" i="11"/>
  <c r="N190" i="11"/>
  <c r="M190" i="11" s="1"/>
  <c r="P189" i="11"/>
  <c r="O189" i="11"/>
  <c r="N189" i="11"/>
  <c r="L189" i="11"/>
  <c r="K189" i="11"/>
  <c r="J189" i="11"/>
  <c r="I189" i="11"/>
  <c r="H189" i="11"/>
  <c r="G189" i="11"/>
  <c r="F189" i="11"/>
  <c r="E189" i="11"/>
  <c r="D189" i="11"/>
  <c r="C189" i="11"/>
  <c r="B189" i="11"/>
  <c r="P187" i="11"/>
  <c r="O187" i="11"/>
  <c r="N187" i="11"/>
  <c r="M187" i="11" s="1"/>
  <c r="P186" i="11"/>
  <c r="O186" i="11"/>
  <c r="N186" i="11"/>
  <c r="L186" i="11"/>
  <c r="K186" i="11"/>
  <c r="J186" i="11"/>
  <c r="I186" i="11"/>
  <c r="H186" i="11"/>
  <c r="G186" i="11"/>
  <c r="F186" i="11"/>
  <c r="E186" i="11"/>
  <c r="D186" i="11"/>
  <c r="C186" i="11"/>
  <c r="B186" i="11"/>
  <c r="P184" i="11"/>
  <c r="O184" i="11"/>
  <c r="N184" i="11"/>
  <c r="M184" i="11" s="1"/>
  <c r="P183" i="11"/>
  <c r="O183" i="11"/>
  <c r="N183" i="11"/>
  <c r="L183" i="11"/>
  <c r="K183" i="11"/>
  <c r="J183" i="11"/>
  <c r="I183" i="11"/>
  <c r="H183" i="11"/>
  <c r="G183" i="11"/>
  <c r="F183" i="11"/>
  <c r="E183" i="11"/>
  <c r="D183" i="11"/>
  <c r="C183" i="11"/>
  <c r="B183" i="11"/>
  <c r="P181" i="11"/>
  <c r="O181" i="11"/>
  <c r="N181" i="11"/>
  <c r="M181" i="11" s="1"/>
  <c r="P180" i="11"/>
  <c r="O180" i="11"/>
  <c r="N180" i="11"/>
  <c r="M180" i="11" s="1"/>
  <c r="M179" i="11"/>
  <c r="P178" i="11"/>
  <c r="O178" i="11"/>
  <c r="N178" i="11"/>
  <c r="M178" i="11" s="1"/>
  <c r="P177" i="11"/>
  <c r="O177" i="11"/>
  <c r="N177" i="11"/>
  <c r="M177" i="11" s="1"/>
  <c r="P176" i="11"/>
  <c r="O176" i="11"/>
  <c r="N176" i="11"/>
  <c r="M176" i="11" s="1"/>
  <c r="L175" i="11"/>
  <c r="L173" i="11" s="1"/>
  <c r="K175" i="11"/>
  <c r="K173" i="11" s="1"/>
  <c r="J175" i="11"/>
  <c r="J173" i="11" s="1"/>
  <c r="I175" i="11"/>
  <c r="I173" i="11" s="1"/>
  <c r="H175" i="11"/>
  <c r="H173" i="11" s="1"/>
  <c r="G175" i="11"/>
  <c r="G173" i="11" s="1"/>
  <c r="F175" i="11"/>
  <c r="F173" i="11" s="1"/>
  <c r="E175" i="11"/>
  <c r="E173" i="11" s="1"/>
  <c r="D175" i="11"/>
  <c r="D173" i="11" s="1"/>
  <c r="C175" i="11"/>
  <c r="C173" i="11" s="1"/>
  <c r="B175" i="11"/>
  <c r="B173" i="11" s="1"/>
  <c r="P174" i="11"/>
  <c r="O174" i="11"/>
  <c r="N174" i="11"/>
  <c r="M174" i="11" s="1"/>
  <c r="P171" i="11"/>
  <c r="O171" i="11"/>
  <c r="N171" i="11"/>
  <c r="M171" i="11" s="1"/>
  <c r="P170" i="11"/>
  <c r="O170" i="11"/>
  <c r="N170" i="11"/>
  <c r="L170" i="11"/>
  <c r="K170" i="11"/>
  <c r="J170" i="11"/>
  <c r="I170" i="11"/>
  <c r="H170" i="11"/>
  <c r="G170" i="11"/>
  <c r="F170" i="11"/>
  <c r="E170" i="11"/>
  <c r="D170" i="11"/>
  <c r="C170" i="11"/>
  <c r="B170" i="11"/>
  <c r="P168" i="11"/>
  <c r="O168" i="11"/>
  <c r="N168" i="11"/>
  <c r="M168" i="11" s="1"/>
  <c r="P167" i="11"/>
  <c r="O167" i="11"/>
  <c r="N167" i="11"/>
  <c r="M167" i="11" s="1"/>
  <c r="P166" i="11"/>
  <c r="O166" i="11"/>
  <c r="N166" i="11"/>
  <c r="M166" i="11" s="1"/>
  <c r="P165" i="11"/>
  <c r="O165" i="11"/>
  <c r="N165" i="11"/>
  <c r="L165" i="11"/>
  <c r="K165" i="11"/>
  <c r="J165" i="11"/>
  <c r="I165" i="11"/>
  <c r="H165" i="11"/>
  <c r="G165" i="11"/>
  <c r="F165" i="11"/>
  <c r="E165" i="11"/>
  <c r="D165" i="11"/>
  <c r="C165" i="11"/>
  <c r="B165" i="11"/>
  <c r="P164" i="11"/>
  <c r="O164" i="11"/>
  <c r="N164" i="11"/>
  <c r="M164" i="11" s="1"/>
  <c r="P163" i="11"/>
  <c r="O163" i="11"/>
  <c r="N163" i="11"/>
  <c r="M163" i="11" s="1"/>
  <c r="P162" i="11"/>
  <c r="O162" i="11"/>
  <c r="N162" i="11"/>
  <c r="M162" i="11" s="1"/>
  <c r="P161" i="11"/>
  <c r="O161" i="11"/>
  <c r="N161" i="11"/>
  <c r="M161" i="11" s="1"/>
  <c r="P160" i="11"/>
  <c r="O160" i="11"/>
  <c r="N160" i="11"/>
  <c r="M160" i="11" s="1"/>
  <c r="P159" i="11"/>
  <c r="O159" i="11"/>
  <c r="N159" i="11"/>
  <c r="M159" i="11" s="1"/>
  <c r="P158" i="11"/>
  <c r="O158" i="11"/>
  <c r="N158" i="11"/>
  <c r="M158" i="11" s="1"/>
  <c r="P157" i="11"/>
  <c r="O157" i="11"/>
  <c r="N157" i="11"/>
  <c r="M157" i="11" s="1"/>
  <c r="P156" i="11"/>
  <c r="O156" i="11"/>
  <c r="N156" i="11"/>
  <c r="M156" i="11" s="1"/>
  <c r="P155" i="11"/>
  <c r="O155" i="11"/>
  <c r="N155" i="11"/>
  <c r="M155" i="11" s="1"/>
  <c r="P154" i="11"/>
  <c r="O154" i="11"/>
  <c r="N154" i="11"/>
  <c r="M154" i="11" s="1"/>
  <c r="P153" i="11"/>
  <c r="O153" i="11"/>
  <c r="N153" i="11"/>
  <c r="L153" i="11"/>
  <c r="K153" i="11"/>
  <c r="J153" i="11"/>
  <c r="J152" i="11" s="1"/>
  <c r="I153" i="11"/>
  <c r="H153" i="11"/>
  <c r="G153" i="11"/>
  <c r="F153" i="11"/>
  <c r="F152" i="11" s="1"/>
  <c r="E153" i="11"/>
  <c r="D153" i="11"/>
  <c r="C153" i="11"/>
  <c r="B153" i="11"/>
  <c r="B152" i="11" s="1"/>
  <c r="P152" i="11"/>
  <c r="O152" i="11"/>
  <c r="N152" i="11"/>
  <c r="I152" i="11"/>
  <c r="E152" i="11"/>
  <c r="P150" i="11"/>
  <c r="O150" i="11"/>
  <c r="N150" i="11"/>
  <c r="M150" i="11" s="1"/>
  <c r="P149" i="11"/>
  <c r="O149" i="11"/>
  <c r="N149" i="11"/>
  <c r="M149" i="11" s="1"/>
  <c r="P148" i="11"/>
  <c r="O148" i="11"/>
  <c r="N148" i="11"/>
  <c r="L148" i="11"/>
  <c r="K148" i="11"/>
  <c r="J148" i="11"/>
  <c r="I148" i="11"/>
  <c r="I144" i="11" s="1"/>
  <c r="H148" i="11"/>
  <c r="G148" i="11"/>
  <c r="F148" i="11"/>
  <c r="E148" i="11"/>
  <c r="D148" i="11"/>
  <c r="C148" i="11"/>
  <c r="B148" i="11"/>
  <c r="B144" i="11" s="1"/>
  <c r="P147" i="11"/>
  <c r="O147" i="11"/>
  <c r="N147" i="11"/>
  <c r="M147" i="11" s="1"/>
  <c r="P146" i="11"/>
  <c r="O146" i="11"/>
  <c r="N146" i="11"/>
  <c r="M146" i="11" s="1"/>
  <c r="P145" i="11"/>
  <c r="O145" i="11"/>
  <c r="N145" i="11"/>
  <c r="M145" i="11" s="1"/>
  <c r="L145" i="11"/>
  <c r="L144" i="11" s="1"/>
  <c r="K145" i="11"/>
  <c r="J145" i="11"/>
  <c r="I145" i="11"/>
  <c r="H145" i="11"/>
  <c r="H144" i="11" s="1"/>
  <c r="G145" i="11"/>
  <c r="G144" i="11" s="1"/>
  <c r="F145" i="11"/>
  <c r="F144" i="11" s="1"/>
  <c r="E145" i="11"/>
  <c r="D145" i="11"/>
  <c r="D144" i="11" s="1"/>
  <c r="C145" i="11"/>
  <c r="B145" i="11"/>
  <c r="P144" i="11"/>
  <c r="O144" i="11"/>
  <c r="N144" i="11"/>
  <c r="K144" i="11"/>
  <c r="J144" i="11"/>
  <c r="P142" i="11"/>
  <c r="O142" i="11"/>
  <c r="N142" i="11"/>
  <c r="M142" i="11" s="1"/>
  <c r="P141" i="11"/>
  <c r="O141" i="11"/>
  <c r="N141" i="11"/>
  <c r="M141" i="11" s="1"/>
  <c r="P140" i="11"/>
  <c r="O140" i="11"/>
  <c r="N140" i="11"/>
  <c r="M140" i="11" s="1"/>
  <c r="P139" i="11"/>
  <c r="O139" i="11"/>
  <c r="N139" i="11"/>
  <c r="M139" i="11" s="1"/>
  <c r="P138" i="11"/>
  <c r="O138" i="11"/>
  <c r="N138" i="11"/>
  <c r="M138" i="11" s="1"/>
  <c r="P137" i="11"/>
  <c r="O137" i="11"/>
  <c r="N137" i="11"/>
  <c r="L137" i="11"/>
  <c r="K137" i="11"/>
  <c r="J137" i="11"/>
  <c r="I137" i="11"/>
  <c r="H137" i="11"/>
  <c r="G137" i="11"/>
  <c r="F137" i="11"/>
  <c r="E137" i="11"/>
  <c r="D137" i="11"/>
  <c r="C137" i="11"/>
  <c r="B137" i="11"/>
  <c r="P135" i="11"/>
  <c r="O135" i="11"/>
  <c r="N135" i="11"/>
  <c r="M135" i="11" s="1"/>
  <c r="P134" i="11"/>
  <c r="O134" i="11"/>
  <c r="N134" i="11"/>
  <c r="M134" i="11" s="1"/>
  <c r="P133" i="11"/>
  <c r="O133" i="11"/>
  <c r="N133" i="11"/>
  <c r="M133" i="11" s="1"/>
  <c r="P132" i="11"/>
  <c r="O132" i="11"/>
  <c r="N132" i="11"/>
  <c r="L132" i="11"/>
  <c r="K132" i="11"/>
  <c r="J132" i="11"/>
  <c r="I132" i="11"/>
  <c r="H132" i="11"/>
  <c r="G132" i="11"/>
  <c r="F132" i="11"/>
  <c r="E132" i="11"/>
  <c r="D132" i="11"/>
  <c r="C132" i="11"/>
  <c r="B132" i="11"/>
  <c r="P131" i="11"/>
  <c r="O131" i="11"/>
  <c r="N131" i="11"/>
  <c r="M131" i="11" s="1"/>
  <c r="P130" i="11"/>
  <c r="O130" i="11"/>
  <c r="N130" i="11"/>
  <c r="M130" i="11" s="1"/>
  <c r="P129" i="11"/>
  <c r="O129" i="11"/>
  <c r="N129" i="11"/>
  <c r="M129" i="11" s="1"/>
  <c r="P128" i="11"/>
  <c r="O128" i="11"/>
  <c r="N128" i="11"/>
  <c r="M128" i="11" s="1"/>
  <c r="P127" i="11"/>
  <c r="O127" i="11"/>
  <c r="N127" i="11"/>
  <c r="M127" i="11" s="1"/>
  <c r="P126" i="11"/>
  <c r="O126" i="11"/>
  <c r="N126" i="11"/>
  <c r="M126" i="11" s="1"/>
  <c r="P125" i="11"/>
  <c r="O125" i="11"/>
  <c r="N125" i="11"/>
  <c r="M125" i="11" s="1"/>
  <c r="P124" i="11"/>
  <c r="O124" i="11"/>
  <c r="N124" i="11"/>
  <c r="M124" i="11" s="1"/>
  <c r="P123" i="11"/>
  <c r="O123" i="11"/>
  <c r="N123" i="11"/>
  <c r="M123" i="11" s="1"/>
  <c r="P122" i="11"/>
  <c r="O122" i="11"/>
  <c r="N122" i="11"/>
  <c r="M122" i="11" s="1"/>
  <c r="P121" i="11"/>
  <c r="O121" i="11"/>
  <c r="N121" i="11"/>
  <c r="M121" i="11" s="1"/>
  <c r="P120" i="11"/>
  <c r="O120" i="11"/>
  <c r="N120" i="11"/>
  <c r="M120" i="11" s="1"/>
  <c r="P119" i="11"/>
  <c r="O119" i="11"/>
  <c r="N119" i="11"/>
  <c r="M119" i="11" s="1"/>
  <c r="P118" i="11"/>
  <c r="O118" i="11"/>
  <c r="N118" i="11"/>
  <c r="M118" i="11" s="1"/>
  <c r="P117" i="11"/>
  <c r="O117" i="11"/>
  <c r="N117" i="11"/>
  <c r="M117" i="11" s="1"/>
  <c r="P116" i="11"/>
  <c r="O116" i="11"/>
  <c r="N116" i="11"/>
  <c r="M116" i="11" s="1"/>
  <c r="P115" i="11"/>
  <c r="O115" i="11"/>
  <c r="N115" i="11"/>
  <c r="M115" i="11" s="1"/>
  <c r="P114" i="11"/>
  <c r="O114" i="11"/>
  <c r="N114" i="11"/>
  <c r="M114" i="11" s="1"/>
  <c r="P113" i="11"/>
  <c r="O113" i="11"/>
  <c r="N113" i="11"/>
  <c r="M113" i="11" s="1"/>
  <c r="P112" i="11"/>
  <c r="O112" i="11"/>
  <c r="N112" i="11"/>
  <c r="M112" i="11" s="1"/>
  <c r="P111" i="11"/>
  <c r="O111" i="11"/>
  <c r="N111" i="11"/>
  <c r="M111" i="11" s="1"/>
  <c r="P110" i="11"/>
  <c r="O110" i="11"/>
  <c r="N110" i="11"/>
  <c r="M110" i="11" s="1"/>
  <c r="P109" i="11"/>
  <c r="O109" i="11"/>
  <c r="N109" i="11"/>
  <c r="L109" i="11"/>
  <c r="L108" i="11" s="1"/>
  <c r="K109" i="11"/>
  <c r="K108" i="11" s="1"/>
  <c r="J109" i="11"/>
  <c r="J108" i="11" s="1"/>
  <c r="I109" i="11"/>
  <c r="H109" i="11"/>
  <c r="H108" i="11" s="1"/>
  <c r="G109" i="11"/>
  <c r="F109" i="11"/>
  <c r="E109" i="11"/>
  <c r="D109" i="11"/>
  <c r="D108" i="11" s="1"/>
  <c r="C109" i="11"/>
  <c r="C108" i="11" s="1"/>
  <c r="B109" i="11"/>
  <c r="B108" i="11" s="1"/>
  <c r="P108" i="11"/>
  <c r="O108" i="11"/>
  <c r="N108" i="11"/>
  <c r="G108" i="11"/>
  <c r="F108" i="11"/>
  <c r="E108" i="11"/>
  <c r="P106" i="11"/>
  <c r="O106" i="11"/>
  <c r="N106" i="11"/>
  <c r="M106" i="11" s="1"/>
  <c r="P105" i="11"/>
  <c r="O105" i="11"/>
  <c r="N105" i="11"/>
  <c r="M105" i="11" s="1"/>
  <c r="P104" i="11"/>
  <c r="O104" i="11"/>
  <c r="N104" i="11"/>
  <c r="M104" i="11" s="1"/>
  <c r="P103" i="11"/>
  <c r="O103" i="11"/>
  <c r="N103" i="11"/>
  <c r="M103" i="11" s="1"/>
  <c r="P102" i="11"/>
  <c r="O102" i="11"/>
  <c r="N102" i="11"/>
  <c r="L102" i="11"/>
  <c r="K102" i="11"/>
  <c r="J102" i="11"/>
  <c r="I102" i="11"/>
  <c r="H102" i="11"/>
  <c r="G102" i="11"/>
  <c r="F102" i="11"/>
  <c r="E102" i="11"/>
  <c r="D102" i="11"/>
  <c r="C102" i="11"/>
  <c r="B102" i="11"/>
  <c r="P101" i="11"/>
  <c r="O101" i="11"/>
  <c r="N101" i="11"/>
  <c r="M101" i="11" s="1"/>
  <c r="P100" i="11"/>
  <c r="O100" i="11"/>
  <c r="N100" i="11"/>
  <c r="M100" i="11" s="1"/>
  <c r="P99" i="11"/>
  <c r="O99" i="11"/>
  <c r="N99" i="11"/>
  <c r="M99" i="11"/>
  <c r="P98" i="11"/>
  <c r="O98" i="11"/>
  <c r="N98" i="11"/>
  <c r="M98" i="11" s="1"/>
  <c r="P97" i="11"/>
  <c r="O97" i="11"/>
  <c r="N97" i="11"/>
  <c r="M97" i="11"/>
  <c r="P96" i="11"/>
  <c r="O96" i="11"/>
  <c r="N96" i="11"/>
  <c r="L96" i="11"/>
  <c r="K96" i="11"/>
  <c r="J96" i="11"/>
  <c r="I96" i="11"/>
  <c r="H96" i="11"/>
  <c r="G96" i="11"/>
  <c r="F96" i="11"/>
  <c r="E96" i="11"/>
  <c r="M96" i="11" s="1"/>
  <c r="D96" i="11"/>
  <c r="C96" i="11"/>
  <c r="B96" i="11"/>
  <c r="P95" i="11"/>
  <c r="O95" i="11"/>
  <c r="N95" i="11"/>
  <c r="M95" i="11" s="1"/>
  <c r="P94" i="11"/>
  <c r="O94" i="11"/>
  <c r="N94" i="11"/>
  <c r="M94" i="11" s="1"/>
  <c r="P93" i="11"/>
  <c r="O93" i="11"/>
  <c r="N93" i="11"/>
  <c r="M93" i="11" s="1"/>
  <c r="P92" i="11"/>
  <c r="O92" i="11"/>
  <c r="N92" i="11"/>
  <c r="M92" i="11" s="1"/>
  <c r="P91" i="11"/>
  <c r="O91" i="11"/>
  <c r="N91" i="11"/>
  <c r="M91" i="11" s="1"/>
  <c r="P90" i="11"/>
  <c r="O90" i="11"/>
  <c r="N90" i="11"/>
  <c r="M90" i="11" s="1"/>
  <c r="P89" i="11"/>
  <c r="O89" i="11"/>
  <c r="N89" i="11"/>
  <c r="M89" i="11" s="1"/>
  <c r="P88" i="11"/>
  <c r="O88" i="11"/>
  <c r="N88" i="11"/>
  <c r="M88" i="11" s="1"/>
  <c r="P87" i="11"/>
  <c r="O87" i="11"/>
  <c r="N87" i="11"/>
  <c r="M87" i="11" s="1"/>
  <c r="P86" i="11"/>
  <c r="O86" i="11"/>
  <c r="N86" i="11"/>
  <c r="L86" i="11"/>
  <c r="K86" i="11"/>
  <c r="J86" i="11"/>
  <c r="I86" i="11"/>
  <c r="H86" i="11"/>
  <c r="G86" i="11"/>
  <c r="F86" i="11"/>
  <c r="E86" i="11"/>
  <c r="D86" i="11"/>
  <c r="C86" i="11"/>
  <c r="B86" i="11"/>
  <c r="P85" i="11"/>
  <c r="O85" i="11"/>
  <c r="N85" i="11"/>
  <c r="M85" i="11" s="1"/>
  <c r="P84" i="11"/>
  <c r="O84" i="11"/>
  <c r="N84" i="11"/>
  <c r="M84" i="11" s="1"/>
  <c r="P83" i="11"/>
  <c r="O83" i="11"/>
  <c r="N83" i="11"/>
  <c r="M83" i="11" s="1"/>
  <c r="P82" i="11"/>
  <c r="O82" i="11"/>
  <c r="N82" i="11"/>
  <c r="M82" i="11" s="1"/>
  <c r="P81" i="11"/>
  <c r="O81" i="11"/>
  <c r="N81" i="11"/>
  <c r="M81" i="11" s="1"/>
  <c r="P80" i="11"/>
  <c r="O80" i="11"/>
  <c r="N80" i="11"/>
  <c r="M80" i="11" s="1"/>
  <c r="P79" i="11"/>
  <c r="O79" i="11"/>
  <c r="N79" i="11"/>
  <c r="M79" i="11" s="1"/>
  <c r="P78" i="11"/>
  <c r="O78" i="11"/>
  <c r="N78" i="11"/>
  <c r="L78" i="11"/>
  <c r="K78" i="11"/>
  <c r="J78" i="11"/>
  <c r="I78" i="11"/>
  <c r="H78" i="11"/>
  <c r="G78" i="11"/>
  <c r="F78" i="11"/>
  <c r="E78" i="11"/>
  <c r="D78" i="11"/>
  <c r="C78" i="11"/>
  <c r="B78" i="11"/>
  <c r="P77" i="11"/>
  <c r="O77" i="11"/>
  <c r="N77" i="11"/>
  <c r="M77" i="11" s="1"/>
  <c r="P76" i="11"/>
  <c r="O76" i="11"/>
  <c r="N76" i="11"/>
  <c r="M76" i="11" s="1"/>
  <c r="P75" i="11"/>
  <c r="O75" i="11"/>
  <c r="N75" i="11"/>
  <c r="M75" i="11" s="1"/>
  <c r="P74" i="11"/>
  <c r="O74" i="11"/>
  <c r="N74" i="11"/>
  <c r="M74" i="11" s="1"/>
  <c r="P73" i="11"/>
  <c r="O73" i="11"/>
  <c r="N73" i="11"/>
  <c r="M73" i="11" s="1"/>
  <c r="P72" i="11"/>
  <c r="O72" i="11"/>
  <c r="N72" i="11"/>
  <c r="M72" i="11" s="1"/>
  <c r="P71" i="11"/>
  <c r="O71" i="11"/>
  <c r="N71" i="11"/>
  <c r="L71" i="11"/>
  <c r="K71" i="11"/>
  <c r="J71" i="11"/>
  <c r="I71" i="11"/>
  <c r="H71" i="11"/>
  <c r="G71" i="11"/>
  <c r="F71" i="11"/>
  <c r="E71" i="11"/>
  <c r="D71" i="11"/>
  <c r="C71" i="11"/>
  <c r="B71" i="11"/>
  <c r="P70" i="11"/>
  <c r="O70" i="11"/>
  <c r="N70" i="11"/>
  <c r="M70" i="11" s="1"/>
  <c r="P69" i="11"/>
  <c r="O69" i="11"/>
  <c r="N69" i="11"/>
  <c r="M69" i="11" s="1"/>
  <c r="P68" i="11"/>
  <c r="O68" i="11"/>
  <c r="N68" i="11"/>
  <c r="M68" i="11" s="1"/>
  <c r="P67" i="11"/>
  <c r="O67" i="11"/>
  <c r="N67" i="11"/>
  <c r="M67" i="11" s="1"/>
  <c r="P66" i="11"/>
  <c r="O66" i="11"/>
  <c r="N66" i="11"/>
  <c r="M66" i="11" s="1"/>
  <c r="P65" i="11"/>
  <c r="O65" i="11"/>
  <c r="N65" i="11"/>
  <c r="M65" i="11" s="1"/>
  <c r="P64" i="11"/>
  <c r="O64" i="11"/>
  <c r="N64" i="11"/>
  <c r="M64" i="11" s="1"/>
  <c r="P63" i="11"/>
  <c r="O63" i="11"/>
  <c r="N63" i="11"/>
  <c r="M63" i="11" s="1"/>
  <c r="P62" i="11"/>
  <c r="O62" i="11"/>
  <c r="N62" i="11"/>
  <c r="M62" i="11" s="1"/>
  <c r="P61" i="11"/>
  <c r="O61" i="11"/>
  <c r="N61" i="11"/>
  <c r="M61" i="11" s="1"/>
  <c r="P60" i="11"/>
  <c r="O60" i="11"/>
  <c r="N60" i="11"/>
  <c r="L60" i="11"/>
  <c r="K60" i="11"/>
  <c r="J60" i="11"/>
  <c r="I60" i="11"/>
  <c r="H60" i="11"/>
  <c r="G60" i="11"/>
  <c r="F60" i="11"/>
  <c r="E60" i="11"/>
  <c r="M60" i="11" s="1"/>
  <c r="D60" i="11"/>
  <c r="C60" i="11"/>
  <c r="B60" i="11"/>
  <c r="P59" i="11"/>
  <c r="O59" i="11"/>
  <c r="N59" i="11"/>
  <c r="M59" i="11" s="1"/>
  <c r="P58" i="11"/>
  <c r="O58" i="11"/>
  <c r="N58" i="11"/>
  <c r="M58" i="11" s="1"/>
  <c r="P57" i="11"/>
  <c r="O57" i="11"/>
  <c r="N57" i="11"/>
  <c r="M57" i="11" s="1"/>
  <c r="P56" i="11"/>
  <c r="O56" i="11"/>
  <c r="N56" i="11"/>
  <c r="M56" i="11" s="1"/>
  <c r="P55" i="11"/>
  <c r="O55" i="11"/>
  <c r="N55" i="11"/>
  <c r="M55" i="11" s="1"/>
  <c r="P54" i="11"/>
  <c r="O54" i="11"/>
  <c r="N54" i="11"/>
  <c r="M54" i="11" s="1"/>
  <c r="P53" i="11"/>
  <c r="O53" i="11"/>
  <c r="N53" i="11"/>
  <c r="M53" i="11" s="1"/>
  <c r="P52" i="11"/>
  <c r="O52" i="11"/>
  <c r="N52" i="11"/>
  <c r="M52" i="11" s="1"/>
  <c r="P51" i="11"/>
  <c r="O51" i="11"/>
  <c r="N51" i="11"/>
  <c r="M51" i="11" s="1"/>
  <c r="P50" i="11"/>
  <c r="O50" i="11"/>
  <c r="N50" i="11"/>
  <c r="L50" i="11"/>
  <c r="K50" i="11"/>
  <c r="J50" i="11"/>
  <c r="I50" i="11"/>
  <c r="H50" i="11"/>
  <c r="G50" i="11"/>
  <c r="F50" i="11"/>
  <c r="E50" i="11"/>
  <c r="D50" i="11"/>
  <c r="C50" i="11"/>
  <c r="B50" i="11"/>
  <c r="P49" i="11"/>
  <c r="O49" i="11"/>
  <c r="N49" i="11"/>
  <c r="M49" i="11" s="1"/>
  <c r="P48" i="11"/>
  <c r="O48" i="11"/>
  <c r="N48" i="11"/>
  <c r="M48" i="11" s="1"/>
  <c r="P47" i="11"/>
  <c r="O47" i="11"/>
  <c r="N47" i="11"/>
  <c r="M47" i="11" s="1"/>
  <c r="P46" i="11"/>
  <c r="O46" i="11"/>
  <c r="N46" i="11"/>
  <c r="L46" i="11"/>
  <c r="K46" i="11"/>
  <c r="J46" i="11"/>
  <c r="I46" i="11"/>
  <c r="H46" i="11"/>
  <c r="G46" i="11"/>
  <c r="F46" i="11"/>
  <c r="E46" i="11"/>
  <c r="D46" i="11"/>
  <c r="C46" i="11"/>
  <c r="B46" i="11"/>
  <c r="P45" i="11"/>
  <c r="O45" i="11"/>
  <c r="N45" i="11"/>
  <c r="M45" i="11" s="1"/>
  <c r="P44" i="11"/>
  <c r="O44" i="11"/>
  <c r="N44" i="11"/>
  <c r="M44" i="11" s="1"/>
  <c r="P43" i="11"/>
  <c r="O43" i="11"/>
  <c r="N43" i="11"/>
  <c r="M43" i="11" s="1"/>
  <c r="P42" i="11"/>
  <c r="O42" i="11"/>
  <c r="N42" i="11"/>
  <c r="M42" i="11" s="1"/>
  <c r="P41" i="11"/>
  <c r="O41" i="11"/>
  <c r="N41" i="11"/>
  <c r="L41" i="11"/>
  <c r="K41" i="11"/>
  <c r="J41" i="11"/>
  <c r="I41" i="11"/>
  <c r="H41" i="11"/>
  <c r="G41" i="11"/>
  <c r="F41" i="11"/>
  <c r="E41" i="11"/>
  <c r="D41" i="11"/>
  <c r="C41" i="11"/>
  <c r="B41" i="11"/>
  <c r="B40" i="11" s="1"/>
  <c r="P40" i="11"/>
  <c r="O40" i="11"/>
  <c r="N40" i="11"/>
  <c r="L36" i="11"/>
  <c r="K36" i="11"/>
  <c r="J36" i="11"/>
  <c r="I36" i="11"/>
  <c r="H36" i="11"/>
  <c r="G36" i="11"/>
  <c r="F36" i="11"/>
  <c r="E36" i="11"/>
  <c r="D36" i="11"/>
  <c r="C36" i="11"/>
  <c r="B36" i="11"/>
  <c r="P35" i="11"/>
  <c r="O35" i="11"/>
  <c r="N35" i="11"/>
  <c r="M35" i="11" s="1"/>
  <c r="M34" i="11"/>
  <c r="P33" i="11"/>
  <c r="O33" i="11"/>
  <c r="N33" i="11"/>
  <c r="M33" i="11" s="1"/>
  <c r="M32" i="11"/>
  <c r="M31" i="11"/>
  <c r="P30" i="11"/>
  <c r="O30" i="11"/>
  <c r="N30" i="11"/>
  <c r="M30" i="11" s="1"/>
  <c r="M29" i="11"/>
  <c r="M28" i="11"/>
  <c r="P27" i="11"/>
  <c r="O27" i="11"/>
  <c r="N27" i="11"/>
  <c r="M27" i="11" s="1"/>
  <c r="M26" i="11"/>
  <c r="M25" i="11"/>
  <c r="L22" i="11"/>
  <c r="K22" i="11"/>
  <c r="J22" i="11"/>
  <c r="I22" i="11"/>
  <c r="H22" i="11"/>
  <c r="G22" i="11"/>
  <c r="F22" i="11"/>
  <c r="E22" i="11"/>
  <c r="D22" i="11"/>
  <c r="C22" i="11"/>
  <c r="B22" i="11"/>
  <c r="P21" i="11"/>
  <c r="O21" i="11"/>
  <c r="N21" i="11"/>
  <c r="M21" i="11" s="1"/>
  <c r="M20" i="11"/>
  <c r="M19" i="11"/>
  <c r="P18" i="11"/>
  <c r="O18" i="11"/>
  <c r="N18" i="11"/>
  <c r="M18" i="11" s="1"/>
  <c r="P17" i="11"/>
  <c r="O17" i="11"/>
  <c r="N17" i="11"/>
  <c r="M17" i="11" s="1"/>
  <c r="P16" i="11"/>
  <c r="O16" i="11"/>
  <c r="N16" i="11"/>
  <c r="M16" i="11" s="1"/>
  <c r="P15" i="11"/>
  <c r="O15" i="11"/>
  <c r="N15" i="11"/>
  <c r="M15" i="11" s="1"/>
  <c r="P14" i="11"/>
  <c r="O14" i="11"/>
  <c r="N14" i="11"/>
  <c r="M14" i="11" s="1"/>
  <c r="P13" i="11"/>
  <c r="O13" i="11"/>
  <c r="N13" i="11"/>
  <c r="M13" i="11" s="1"/>
  <c r="P12" i="11"/>
  <c r="O12" i="11"/>
  <c r="N12" i="11"/>
  <c r="M12" i="11" s="1"/>
  <c r="P10" i="11"/>
  <c r="O10" i="11"/>
  <c r="N10" i="11"/>
  <c r="M10" i="11" s="1"/>
  <c r="P9" i="11"/>
  <c r="O9" i="11"/>
  <c r="N9" i="11"/>
  <c r="M9" i="11" s="1"/>
  <c r="P8" i="11"/>
  <c r="O8" i="11"/>
  <c r="N8" i="11"/>
  <c r="M8" i="11" s="1"/>
  <c r="P7" i="11"/>
  <c r="O7" i="11"/>
  <c r="N7" i="11"/>
  <c r="M7" i="11" s="1"/>
  <c r="P6" i="11"/>
  <c r="O6" i="11"/>
  <c r="N6" i="11"/>
  <c r="P3" i="11"/>
  <c r="O3" i="11"/>
  <c r="N3" i="11"/>
  <c r="N2" i="11"/>
  <c r="B2" i="11"/>
  <c r="A2" i="11"/>
  <c r="A1" i="11"/>
  <c r="A43" i="10"/>
  <c r="K36" i="10"/>
  <c r="J36" i="10"/>
  <c r="I36" i="10"/>
  <c r="H36" i="10"/>
  <c r="H37" i="10" s="1"/>
  <c r="G36" i="10"/>
  <c r="G37" i="10" s="1"/>
  <c r="F36" i="10"/>
  <c r="E36" i="10"/>
  <c r="E37" i="10" s="1"/>
  <c r="D36" i="10"/>
  <c r="C36" i="10"/>
  <c r="K20" i="10"/>
  <c r="J20" i="10"/>
  <c r="I20" i="10"/>
  <c r="H20" i="10"/>
  <c r="G20" i="10"/>
  <c r="F20" i="10"/>
  <c r="E20" i="10"/>
  <c r="D20" i="10"/>
  <c r="C20" i="10"/>
  <c r="K10" i="10"/>
  <c r="J10" i="10"/>
  <c r="I10" i="10"/>
  <c r="H10" i="10"/>
  <c r="G10" i="10"/>
  <c r="F10" i="10"/>
  <c r="E10" i="10"/>
  <c r="D10" i="10"/>
  <c r="C10" i="10"/>
  <c r="I2" i="10"/>
  <c r="F2" i="10"/>
  <c r="C2" i="10"/>
  <c r="B2" i="10"/>
  <c r="A1" i="10"/>
  <c r="I42" i="9"/>
  <c r="F42" i="9"/>
  <c r="A58" i="9"/>
  <c r="K53" i="9"/>
  <c r="J53" i="9"/>
  <c r="I53" i="9"/>
  <c r="H53" i="9"/>
  <c r="H54" i="9" s="1"/>
  <c r="G53" i="9"/>
  <c r="G54" i="9" s="1"/>
  <c r="F53" i="9"/>
  <c r="F54" i="9" s="1"/>
  <c r="E53" i="9"/>
  <c r="D53" i="9"/>
  <c r="C53" i="9"/>
  <c r="K37" i="9"/>
  <c r="K38" i="9" s="1"/>
  <c r="J37" i="9"/>
  <c r="I37" i="9"/>
  <c r="I38" i="9" s="1"/>
  <c r="H37" i="9"/>
  <c r="H38" i="9" s="1"/>
  <c r="G37" i="9"/>
  <c r="G38" i="9" s="1"/>
  <c r="F37" i="9"/>
  <c r="F38" i="9" s="1"/>
  <c r="E37" i="9"/>
  <c r="E38" i="9" s="1"/>
  <c r="D37" i="9"/>
  <c r="D38" i="9" s="1"/>
  <c r="C37" i="9"/>
  <c r="K21" i="9"/>
  <c r="J21" i="9"/>
  <c r="I21" i="9"/>
  <c r="H21" i="9"/>
  <c r="G21" i="9"/>
  <c r="G22" i="9" s="1"/>
  <c r="F21" i="9"/>
  <c r="E21" i="9"/>
  <c r="E22" i="9" s="1"/>
  <c r="D21" i="9"/>
  <c r="D22" i="9" s="1"/>
  <c r="C21" i="9"/>
  <c r="K3" i="9"/>
  <c r="J3" i="9"/>
  <c r="I3" i="9"/>
  <c r="H3" i="9"/>
  <c r="G3" i="9"/>
  <c r="F3" i="9"/>
  <c r="E3" i="9"/>
  <c r="D3" i="9"/>
  <c r="C3" i="9"/>
  <c r="I2" i="9"/>
  <c r="F2" i="9"/>
  <c r="E2" i="9"/>
  <c r="D2" i="9"/>
  <c r="C2" i="9"/>
  <c r="B2" i="9"/>
  <c r="A1" i="9"/>
  <c r="A24" i="8"/>
  <c r="N23" i="8"/>
  <c r="M23" i="8"/>
  <c r="K23" i="8"/>
  <c r="H23" i="8"/>
  <c r="G23" i="8"/>
  <c r="F23" i="8"/>
  <c r="O22" i="8"/>
  <c r="O21" i="8"/>
  <c r="O20" i="8"/>
  <c r="O19" i="8"/>
  <c r="O18" i="8"/>
  <c r="O17" i="8"/>
  <c r="O16" i="8"/>
  <c r="O15" i="8"/>
  <c r="O14" i="8"/>
  <c r="O13" i="8"/>
  <c r="O12" i="8"/>
  <c r="O11" i="8"/>
  <c r="O10" i="8"/>
  <c r="O9" i="8"/>
  <c r="O8" i="8"/>
  <c r="O7" i="8"/>
  <c r="O6" i="8"/>
  <c r="O5" i="8"/>
  <c r="O23" i="8" s="1"/>
  <c r="O4" i="8"/>
  <c r="B2" i="8"/>
  <c r="A1" i="8"/>
  <c r="E74" i="7"/>
  <c r="F74" i="7" s="1"/>
  <c r="G74" i="7" s="1"/>
  <c r="H74" i="7" s="1"/>
  <c r="I74" i="7" s="1"/>
  <c r="J74" i="7" s="1"/>
  <c r="K74" i="7" s="1"/>
  <c r="L74" i="7" s="1"/>
  <c r="L73" i="7"/>
  <c r="K73" i="7"/>
  <c r="J73" i="7"/>
  <c r="I73" i="7"/>
  <c r="H73" i="7"/>
  <c r="H40" i="7" s="1"/>
  <c r="G73" i="7"/>
  <c r="F73" i="7"/>
  <c r="F40" i="7" s="1"/>
  <c r="E73" i="7"/>
  <c r="D73" i="7"/>
  <c r="L72" i="7"/>
  <c r="L40" i="7" s="1"/>
  <c r="K72" i="7"/>
  <c r="K40" i="7" s="1"/>
  <c r="J72" i="7"/>
  <c r="J40" i="7" s="1"/>
  <c r="I72" i="7"/>
  <c r="H72" i="7"/>
  <c r="G72" i="7"/>
  <c r="G40" i="7" s="1"/>
  <c r="F72" i="7"/>
  <c r="E72" i="7"/>
  <c r="D72" i="7"/>
  <c r="D40" i="7" s="1"/>
  <c r="L71" i="7"/>
  <c r="K71" i="7"/>
  <c r="J71" i="7"/>
  <c r="J39" i="7" s="1"/>
  <c r="I71" i="7"/>
  <c r="H71" i="7"/>
  <c r="H39" i="7" s="1"/>
  <c r="G71" i="7"/>
  <c r="F71" i="7"/>
  <c r="E71" i="7"/>
  <c r="D71" i="7"/>
  <c r="L70" i="7"/>
  <c r="K70" i="7"/>
  <c r="J70" i="7"/>
  <c r="I70" i="7"/>
  <c r="I39" i="7" s="1"/>
  <c r="H70" i="7"/>
  <c r="G70" i="7"/>
  <c r="F70" i="7"/>
  <c r="F39" i="7" s="1"/>
  <c r="E70" i="7"/>
  <c r="E39" i="7" s="1"/>
  <c r="D70" i="7"/>
  <c r="D39" i="7" s="1"/>
  <c r="L69" i="7"/>
  <c r="K69" i="7"/>
  <c r="J69" i="7"/>
  <c r="I69" i="7"/>
  <c r="H69" i="7"/>
  <c r="G69" i="7"/>
  <c r="F69" i="7"/>
  <c r="E69" i="7"/>
  <c r="D69" i="7"/>
  <c r="L67" i="7"/>
  <c r="K67" i="7"/>
  <c r="J67" i="7"/>
  <c r="I67" i="7"/>
  <c r="H67" i="7"/>
  <c r="G67" i="7"/>
  <c r="G35" i="7" s="1"/>
  <c r="F67" i="7"/>
  <c r="E67" i="7"/>
  <c r="E35" i="7" s="1"/>
  <c r="D67" i="7"/>
  <c r="L66" i="7"/>
  <c r="K66" i="7"/>
  <c r="J66" i="7"/>
  <c r="I66" i="7"/>
  <c r="H66" i="7"/>
  <c r="G66" i="7"/>
  <c r="F66" i="7"/>
  <c r="F33" i="7" s="1"/>
  <c r="E66" i="7"/>
  <c r="D66" i="7"/>
  <c r="A66" i="7"/>
  <c r="L65" i="7"/>
  <c r="K65" i="7"/>
  <c r="K68" i="7" s="1"/>
  <c r="K38" i="7" s="1"/>
  <c r="J65" i="7"/>
  <c r="J68" i="7" s="1"/>
  <c r="J38" i="7" s="1"/>
  <c r="I65" i="7"/>
  <c r="I68" i="7" s="1"/>
  <c r="I38" i="7" s="1"/>
  <c r="H65" i="7"/>
  <c r="H68" i="7" s="1"/>
  <c r="H38" i="7" s="1"/>
  <c r="G65" i="7"/>
  <c r="G68" i="7" s="1"/>
  <c r="F65" i="7"/>
  <c r="F68" i="7" s="1"/>
  <c r="E65" i="7"/>
  <c r="E68" i="7" s="1"/>
  <c r="D65" i="7"/>
  <c r="A65" i="7"/>
  <c r="L64" i="7"/>
  <c r="L18" i="7" s="1"/>
  <c r="K64" i="7"/>
  <c r="J64" i="7"/>
  <c r="I64" i="7"/>
  <c r="H64" i="7"/>
  <c r="G64" i="7"/>
  <c r="F64" i="7"/>
  <c r="E64" i="7"/>
  <c r="D64" i="7"/>
  <c r="D18" i="7" s="1"/>
  <c r="L63" i="7"/>
  <c r="K63" i="7"/>
  <c r="J63" i="7"/>
  <c r="I63" i="7"/>
  <c r="H63" i="7"/>
  <c r="G63" i="7"/>
  <c r="F63" i="7"/>
  <c r="E63" i="7"/>
  <c r="L62" i="7"/>
  <c r="L16" i="7" s="1"/>
  <c r="K62" i="7"/>
  <c r="K16" i="7" s="1"/>
  <c r="J62" i="7"/>
  <c r="I62" i="7"/>
  <c r="H62" i="7"/>
  <c r="G62" i="7"/>
  <c r="G16" i="7" s="1"/>
  <c r="F62" i="7"/>
  <c r="F16" i="7" s="1"/>
  <c r="E62" i="7"/>
  <c r="L61" i="7"/>
  <c r="L14" i="7" s="1"/>
  <c r="K61" i="7"/>
  <c r="K14" i="7" s="1"/>
  <c r="J61" i="7"/>
  <c r="I61" i="7"/>
  <c r="H61" i="7"/>
  <c r="G61" i="7"/>
  <c r="F61" i="7"/>
  <c r="E61" i="7"/>
  <c r="D61" i="7"/>
  <c r="L59" i="7"/>
  <c r="L12" i="7" s="1"/>
  <c r="K59" i="7"/>
  <c r="J59" i="7"/>
  <c r="I59" i="7"/>
  <c r="H59" i="7"/>
  <c r="G59" i="7"/>
  <c r="F59" i="7"/>
  <c r="E59" i="7"/>
  <c r="E12" i="7" s="1"/>
  <c r="D59" i="7"/>
  <c r="D13" i="7" s="1"/>
  <c r="A59" i="7"/>
  <c r="L58" i="7"/>
  <c r="K58" i="7"/>
  <c r="J58" i="7"/>
  <c r="I58" i="7"/>
  <c r="H58" i="7"/>
  <c r="H12" i="7" s="1"/>
  <c r="G58" i="7"/>
  <c r="F58" i="7"/>
  <c r="E58" i="7"/>
  <c r="D58" i="7"/>
  <c r="A58" i="7"/>
  <c r="L57" i="7"/>
  <c r="K57" i="7"/>
  <c r="J57" i="7"/>
  <c r="I57" i="7"/>
  <c r="H57" i="7"/>
  <c r="G57" i="7"/>
  <c r="F57" i="7"/>
  <c r="E57" i="7"/>
  <c r="D57" i="7"/>
  <c r="A57" i="7"/>
  <c r="L56" i="7"/>
  <c r="L10" i="7" s="1"/>
  <c r="K56" i="7"/>
  <c r="J56" i="7"/>
  <c r="I56" i="7"/>
  <c r="H56" i="7"/>
  <c r="G56" i="7"/>
  <c r="F56" i="7"/>
  <c r="E56" i="7"/>
  <c r="D56" i="7"/>
  <c r="D10" i="7" s="1"/>
  <c r="A56" i="7"/>
  <c r="L55" i="7"/>
  <c r="K55" i="7"/>
  <c r="J55" i="7"/>
  <c r="I55" i="7"/>
  <c r="H55" i="7"/>
  <c r="G55" i="7"/>
  <c r="F55" i="7"/>
  <c r="E55" i="7"/>
  <c r="D55" i="7"/>
  <c r="L54" i="7"/>
  <c r="K54" i="7"/>
  <c r="J54" i="7"/>
  <c r="I54" i="7"/>
  <c r="H54" i="7"/>
  <c r="G54" i="7"/>
  <c r="F54" i="7"/>
  <c r="E54" i="7"/>
  <c r="D54" i="7"/>
  <c r="L53" i="7"/>
  <c r="K53" i="7"/>
  <c r="J53" i="7"/>
  <c r="I53" i="7"/>
  <c r="H53" i="7"/>
  <c r="G53" i="7"/>
  <c r="F53" i="7"/>
  <c r="E53" i="7"/>
  <c r="D53" i="7"/>
  <c r="L52" i="7"/>
  <c r="K52" i="7"/>
  <c r="J52" i="7"/>
  <c r="I52" i="7"/>
  <c r="H52" i="7"/>
  <c r="G52" i="7"/>
  <c r="F52" i="7"/>
  <c r="E52" i="7"/>
  <c r="D52" i="7"/>
  <c r="L51" i="7"/>
  <c r="K51" i="7"/>
  <c r="J51" i="7"/>
  <c r="J8" i="7" s="1"/>
  <c r="I51" i="7"/>
  <c r="H51" i="7"/>
  <c r="G51" i="7"/>
  <c r="F51" i="7"/>
  <c r="E51" i="7"/>
  <c r="D51" i="7"/>
  <c r="A51" i="7"/>
  <c r="L50" i="7"/>
  <c r="K50" i="7"/>
  <c r="J50" i="7"/>
  <c r="I50" i="7"/>
  <c r="H50" i="7"/>
  <c r="G50" i="7"/>
  <c r="F50" i="7"/>
  <c r="E50" i="7"/>
  <c r="D50" i="7"/>
  <c r="A50" i="7"/>
  <c r="L49" i="7"/>
  <c r="K49" i="7"/>
  <c r="J49" i="7"/>
  <c r="I49" i="7"/>
  <c r="H49" i="7"/>
  <c r="G49" i="7"/>
  <c r="F49" i="7"/>
  <c r="E49" i="7"/>
  <c r="E7" i="7" s="1"/>
  <c r="D49" i="7"/>
  <c r="A49" i="7"/>
  <c r="L48" i="7"/>
  <c r="K48" i="7"/>
  <c r="J48" i="7"/>
  <c r="I48" i="7"/>
  <c r="H48" i="7"/>
  <c r="G48" i="7"/>
  <c r="G36" i="7" s="1"/>
  <c r="F48" i="7"/>
  <c r="E48" i="7"/>
  <c r="D48" i="7"/>
  <c r="A48" i="7"/>
  <c r="L47" i="7"/>
  <c r="K47" i="7"/>
  <c r="J47" i="7"/>
  <c r="I47" i="7"/>
  <c r="H47" i="7"/>
  <c r="G47" i="7"/>
  <c r="F47" i="7"/>
  <c r="E47" i="7"/>
  <c r="D47" i="7"/>
  <c r="A47" i="7"/>
  <c r="L46" i="7"/>
  <c r="K46" i="7"/>
  <c r="J46" i="7"/>
  <c r="I46" i="7"/>
  <c r="H46" i="7"/>
  <c r="G46" i="7"/>
  <c r="F46" i="7"/>
  <c r="E46" i="7"/>
  <c r="D46" i="7"/>
  <c r="A46" i="7"/>
  <c r="I40" i="7"/>
  <c r="L35" i="7"/>
  <c r="K35" i="7"/>
  <c r="D35" i="7"/>
  <c r="L34" i="7"/>
  <c r="K34" i="7"/>
  <c r="J34" i="7"/>
  <c r="I34" i="7"/>
  <c r="H34" i="7"/>
  <c r="G34" i="7"/>
  <c r="F34" i="7"/>
  <c r="E34" i="7"/>
  <c r="D34" i="7"/>
  <c r="G33" i="7"/>
  <c r="L22" i="7"/>
  <c r="K22" i="7"/>
  <c r="J22" i="7"/>
  <c r="I22" i="7"/>
  <c r="H22" i="7"/>
  <c r="G22" i="7"/>
  <c r="F22" i="7"/>
  <c r="E22" i="7"/>
  <c r="D22" i="7"/>
  <c r="G18" i="7"/>
  <c r="E18" i="7"/>
  <c r="L17" i="7"/>
  <c r="K17" i="7"/>
  <c r="J17" i="7"/>
  <c r="I17" i="7"/>
  <c r="H17" i="7"/>
  <c r="G17" i="7"/>
  <c r="F17" i="7"/>
  <c r="E17" i="7"/>
  <c r="D17" i="7"/>
  <c r="J16" i="7"/>
  <c r="I16" i="7"/>
  <c r="H16" i="7"/>
  <c r="J14" i="7"/>
  <c r="I14" i="7"/>
  <c r="K13" i="7"/>
  <c r="J13" i="7"/>
  <c r="I13" i="7"/>
  <c r="I12" i="7"/>
  <c r="K10" i="7"/>
  <c r="H10" i="7"/>
  <c r="L3" i="7"/>
  <c r="K3" i="7"/>
  <c r="J3" i="7"/>
  <c r="I3" i="7"/>
  <c r="H3" i="7"/>
  <c r="G3" i="7"/>
  <c r="F3" i="7"/>
  <c r="E3" i="7"/>
  <c r="D3" i="7"/>
  <c r="J2" i="7"/>
  <c r="G2" i="7"/>
  <c r="F2" i="7"/>
  <c r="E2" i="7"/>
  <c r="D2" i="7"/>
  <c r="C2" i="7"/>
  <c r="A1" i="7"/>
  <c r="K3" i="6"/>
  <c r="J3" i="6"/>
  <c r="I3" i="6"/>
  <c r="H3" i="6"/>
  <c r="G3" i="6"/>
  <c r="F3" i="6"/>
  <c r="E3" i="6"/>
  <c r="D3" i="6"/>
  <c r="C3" i="6"/>
  <c r="I2" i="6"/>
  <c r="F2" i="6"/>
  <c r="E2" i="6"/>
  <c r="D2" i="6"/>
  <c r="C2" i="6"/>
  <c r="A1" i="6"/>
  <c r="I32" i="4"/>
  <c r="I22" i="4"/>
  <c r="I19" i="4"/>
  <c r="F167" i="20" l="1"/>
  <c r="D167" i="20"/>
  <c r="E74" i="20"/>
  <c r="E167" i="20"/>
  <c r="G74" i="20"/>
  <c r="F118" i="13"/>
  <c r="I110" i="13"/>
  <c r="G74" i="13"/>
  <c r="E74" i="13"/>
  <c r="H6" i="13"/>
  <c r="I6" i="13"/>
  <c r="D6" i="13"/>
  <c r="G6" i="13"/>
  <c r="F6" i="13"/>
  <c r="E6" i="13"/>
  <c r="K6" i="13"/>
  <c r="C6" i="13"/>
  <c r="J118" i="12"/>
  <c r="F118" i="12"/>
  <c r="I118" i="12"/>
  <c r="D110" i="12"/>
  <c r="J74" i="12"/>
  <c r="D74" i="12"/>
  <c r="H74" i="12"/>
  <c r="E6" i="12"/>
  <c r="E167" i="12" s="1"/>
  <c r="F6" i="12"/>
  <c r="D6" i="12"/>
  <c r="D167" i="12" s="1"/>
  <c r="G6" i="12"/>
  <c r="H6" i="12"/>
  <c r="J6" i="12"/>
  <c r="C6" i="12"/>
  <c r="C167" i="12" s="1"/>
  <c r="K6" i="12"/>
  <c r="K167" i="12" s="1"/>
  <c r="I6" i="12"/>
  <c r="I167" i="12" s="1"/>
  <c r="M198" i="11"/>
  <c r="M195" i="11"/>
  <c r="M192" i="11"/>
  <c r="M189" i="11"/>
  <c r="M183" i="11"/>
  <c r="H152" i="11"/>
  <c r="G152" i="11"/>
  <c r="C152" i="11"/>
  <c r="K152" i="11"/>
  <c r="M165" i="11"/>
  <c r="D152" i="11"/>
  <c r="M152" i="11" s="1"/>
  <c r="L152" i="11"/>
  <c r="M153" i="11"/>
  <c r="M148" i="11"/>
  <c r="C144" i="11"/>
  <c r="E144" i="11"/>
  <c r="M144" i="11" s="1"/>
  <c r="M137" i="11"/>
  <c r="M109" i="11"/>
  <c r="I108" i="11"/>
  <c r="M102" i="11"/>
  <c r="M86" i="11"/>
  <c r="M78" i="11"/>
  <c r="J40" i="11"/>
  <c r="J201" i="11" s="1"/>
  <c r="I40" i="11"/>
  <c r="M71" i="11"/>
  <c r="M50" i="11"/>
  <c r="M46" i="11"/>
  <c r="F40" i="11"/>
  <c r="F201" i="11" s="1"/>
  <c r="H40" i="11"/>
  <c r="H201" i="11" s="1"/>
  <c r="M41" i="11"/>
  <c r="C40" i="11"/>
  <c r="C201" i="11" s="1"/>
  <c r="K40" i="11"/>
  <c r="G40" i="11"/>
  <c r="G201" i="11" s="1"/>
  <c r="D40" i="11"/>
  <c r="L40" i="11"/>
  <c r="E238" i="11"/>
  <c r="M227" i="11"/>
  <c r="F238" i="11"/>
  <c r="M236" i="11"/>
  <c r="C238" i="11"/>
  <c r="C240" i="11" s="1"/>
  <c r="D239" i="11" s="1"/>
  <c r="K238" i="11"/>
  <c r="F37" i="10"/>
  <c r="I37" i="10"/>
  <c r="D37" i="10"/>
  <c r="H56" i="9"/>
  <c r="I54" i="9"/>
  <c r="H167" i="20"/>
  <c r="G167" i="20"/>
  <c r="M217" i="11"/>
  <c r="H238" i="11"/>
  <c r="D238" i="11"/>
  <c r="L238" i="11"/>
  <c r="M175" i="11"/>
  <c r="K37" i="10"/>
  <c r="J37" i="10"/>
  <c r="F36" i="7"/>
  <c r="E13" i="7"/>
  <c r="H18" i="7"/>
  <c r="D12" i="7"/>
  <c r="L7" i="7"/>
  <c r="G8" i="7"/>
  <c r="E14" i="7"/>
  <c r="G7" i="7"/>
  <c r="I18" i="7"/>
  <c r="F8" i="7"/>
  <c r="E8" i="7"/>
  <c r="K12" i="7"/>
  <c r="E33" i="7"/>
  <c r="L13" i="7"/>
  <c r="K39" i="7"/>
  <c r="O22" i="11"/>
  <c r="H33" i="7"/>
  <c r="E10" i="7"/>
  <c r="M170" i="11"/>
  <c r="D14" i="7"/>
  <c r="D7" i="7"/>
  <c r="J10" i="7"/>
  <c r="F13" i="7"/>
  <c r="F10" i="7"/>
  <c r="J12" i="7"/>
  <c r="H14" i="7"/>
  <c r="F18" i="7"/>
  <c r="D33" i="7"/>
  <c r="G39" i="7"/>
  <c r="E40" i="7"/>
  <c r="I8" i="7"/>
  <c r="D8" i="7"/>
  <c r="K7" i="7"/>
  <c r="G10" i="7"/>
  <c r="E38" i="7"/>
  <c r="K33" i="7"/>
  <c r="F38" i="7"/>
  <c r="E36" i="7"/>
  <c r="M186" i="11"/>
  <c r="G12" i="7"/>
  <c r="L8" i="7"/>
  <c r="K8" i="7"/>
  <c r="G14" i="7"/>
  <c r="I35" i="7"/>
  <c r="P36" i="11"/>
  <c r="I36" i="7"/>
  <c r="F14" i="7"/>
  <c r="I33" i="7"/>
  <c r="H35" i="7"/>
  <c r="J36" i="7"/>
  <c r="H36" i="7"/>
  <c r="L33" i="7"/>
  <c r="J33" i="7"/>
  <c r="N22" i="11"/>
  <c r="J35" i="7"/>
  <c r="M36" i="11"/>
  <c r="L39" i="7"/>
  <c r="P22" i="11"/>
  <c r="N36" i="11"/>
  <c r="G38" i="7"/>
  <c r="O36" i="11"/>
  <c r="M132" i="11"/>
  <c r="K36" i="7"/>
  <c r="E16" i="7"/>
  <c r="F7" i="7"/>
  <c r="H8" i="7"/>
  <c r="I10" i="7"/>
  <c r="G13" i="7"/>
  <c r="F35" i="7"/>
  <c r="J22" i="9"/>
  <c r="O16" i="15"/>
  <c r="O24" i="15" s="1"/>
  <c r="C167" i="20"/>
  <c r="K167" i="20"/>
  <c r="J167" i="20"/>
  <c r="I167" i="20"/>
  <c r="G167" i="12"/>
  <c r="H167" i="12"/>
  <c r="J167" i="12"/>
  <c r="F167" i="12"/>
  <c r="I201" i="11"/>
  <c r="M173" i="11"/>
  <c r="M108" i="11"/>
  <c r="B201" i="11"/>
  <c r="M6" i="11"/>
  <c r="M22" i="11" s="1"/>
  <c r="E40" i="11"/>
  <c r="E201" i="11" s="1"/>
  <c r="D54" i="9"/>
  <c r="D56" i="9"/>
  <c r="E54" i="9"/>
  <c r="E56" i="9"/>
  <c r="C56" i="9"/>
  <c r="J56" i="9"/>
  <c r="K54" i="9"/>
  <c r="J54" i="9"/>
  <c r="K56" i="9"/>
  <c r="I56" i="9"/>
  <c r="I22" i="9"/>
  <c r="F56" i="9"/>
  <c r="H22" i="9"/>
  <c r="G56" i="9"/>
  <c r="K22" i="9"/>
  <c r="J38" i="9"/>
  <c r="L36" i="7"/>
  <c r="I7" i="7"/>
  <c r="F12" i="7"/>
  <c r="J18" i="7"/>
  <c r="D36" i="7"/>
  <c r="J7" i="7"/>
  <c r="K18" i="7"/>
  <c r="H7" i="7"/>
  <c r="D68" i="7"/>
  <c r="D38" i="7" s="1"/>
  <c r="L68" i="7"/>
  <c r="L38" i="7" s="1"/>
  <c r="H13" i="7"/>
  <c r="K201" i="11" l="1"/>
  <c r="D201" i="11"/>
  <c r="L201" i="11"/>
  <c r="M201" i="11" s="1"/>
  <c r="M238" i="11"/>
  <c r="D240" i="11"/>
  <c r="E239" i="11" s="1"/>
  <c r="E240" i="11" s="1"/>
  <c r="F239" i="11" s="1"/>
  <c r="F240" i="11" s="1"/>
  <c r="G239" i="11" s="1"/>
  <c r="G240" i="11" s="1"/>
  <c r="H239" i="11" s="1"/>
  <c r="H240" i="11" s="1"/>
  <c r="I239" i="11" s="1"/>
  <c r="I240" i="11" s="1"/>
  <c r="J239" i="11" s="1"/>
  <c r="J240" i="11" s="1"/>
  <c r="K239" i="11" s="1"/>
  <c r="K240" i="11" s="1"/>
  <c r="L239" i="11" s="1"/>
  <c r="L240" i="11" s="1"/>
  <c r="M40" i="11"/>
  <c r="M239" i="11" l="1"/>
  <c r="M240" i="11"/>
  <c r="K37" i="5" l="1"/>
  <c r="J37" i="5"/>
  <c r="I37" i="5"/>
  <c r="H37" i="5"/>
  <c r="G37" i="5"/>
  <c r="F37" i="5"/>
  <c r="E37" i="5"/>
  <c r="D37" i="5"/>
  <c r="C37" i="5"/>
  <c r="K28" i="5"/>
  <c r="J28" i="5"/>
  <c r="I28" i="5"/>
  <c r="H28" i="5"/>
  <c r="G28" i="5"/>
  <c r="F28" i="5"/>
  <c r="E28" i="5"/>
  <c r="D28" i="5"/>
  <c r="C28" i="5"/>
  <c r="K18" i="5"/>
  <c r="K39" i="5" s="1"/>
  <c r="J18" i="5"/>
  <c r="J39" i="5" s="1"/>
  <c r="I18" i="5"/>
  <c r="H18" i="5"/>
  <c r="H39" i="5" s="1"/>
  <c r="G18" i="5"/>
  <c r="F18" i="5"/>
  <c r="F39" i="5" s="1"/>
  <c r="F41" i="5" s="1"/>
  <c r="F46" i="5" s="1"/>
  <c r="E18" i="5"/>
  <c r="D18" i="5"/>
  <c r="C18" i="5"/>
  <c r="C39" i="5" s="1"/>
  <c r="C41" i="5" s="1"/>
  <c r="K3" i="5"/>
  <c r="J3" i="5"/>
  <c r="I3" i="5"/>
  <c r="H3" i="5"/>
  <c r="G3" i="5"/>
  <c r="F3" i="5"/>
  <c r="E3" i="5"/>
  <c r="D3" i="5"/>
  <c r="C3" i="5"/>
  <c r="I2" i="5"/>
  <c r="F2" i="5"/>
  <c r="E2" i="5"/>
  <c r="D2" i="5"/>
  <c r="C2" i="5"/>
  <c r="B2" i="5"/>
  <c r="A2" i="5"/>
  <c r="K48" i="4"/>
  <c r="J48" i="4"/>
  <c r="I48" i="4"/>
  <c r="H48" i="4"/>
  <c r="G48" i="4"/>
  <c r="F48" i="4"/>
  <c r="E48" i="4"/>
  <c r="D48" i="4"/>
  <c r="C48" i="4"/>
  <c r="K34" i="4"/>
  <c r="K40" i="4" s="1"/>
  <c r="J34" i="4"/>
  <c r="J40" i="4" s="1"/>
  <c r="I34" i="4"/>
  <c r="I40" i="4" s="1"/>
  <c r="H34" i="4"/>
  <c r="H40" i="4" s="1"/>
  <c r="G34" i="4"/>
  <c r="G40" i="4" s="1"/>
  <c r="F34" i="4"/>
  <c r="F40" i="4" s="1"/>
  <c r="E34" i="4"/>
  <c r="E40" i="4" s="1"/>
  <c r="D34" i="4"/>
  <c r="D40" i="4" s="1"/>
  <c r="C34" i="4"/>
  <c r="C40" i="4" s="1"/>
  <c r="K24" i="4"/>
  <c r="J24" i="4"/>
  <c r="I24" i="4"/>
  <c r="H24" i="4"/>
  <c r="G24" i="4"/>
  <c r="F24" i="4"/>
  <c r="E24" i="4"/>
  <c r="D24" i="4"/>
  <c r="C24" i="4"/>
  <c r="K12" i="4"/>
  <c r="J12" i="4"/>
  <c r="I12" i="4"/>
  <c r="H12" i="4"/>
  <c r="G12" i="4"/>
  <c r="F12" i="4"/>
  <c r="E12" i="4"/>
  <c r="D12" i="4"/>
  <c r="D25" i="4" s="1"/>
  <c r="C12" i="4"/>
  <c r="K3" i="4"/>
  <c r="J3" i="4"/>
  <c r="I3" i="4"/>
  <c r="H3" i="4"/>
  <c r="G3" i="4"/>
  <c r="F3" i="4"/>
  <c r="E3" i="4"/>
  <c r="D3" i="4"/>
  <c r="C3" i="4"/>
  <c r="I2" i="4"/>
  <c r="F2" i="4"/>
  <c r="E2" i="4"/>
  <c r="D2" i="4"/>
  <c r="C2" i="4"/>
  <c r="B2" i="4"/>
  <c r="A2" i="4"/>
  <c r="K178" i="3"/>
  <c r="C178" i="3"/>
  <c r="K174" i="3"/>
  <c r="J174" i="3"/>
  <c r="J178" i="3" s="1"/>
  <c r="I174" i="3"/>
  <c r="I178" i="3" s="1"/>
  <c r="H174" i="3"/>
  <c r="H178" i="3" s="1"/>
  <c r="G174" i="3"/>
  <c r="G178" i="3" s="1"/>
  <c r="F174" i="3"/>
  <c r="F178" i="3" s="1"/>
  <c r="E174" i="3"/>
  <c r="E178" i="3" s="1"/>
  <c r="D174" i="3"/>
  <c r="D178" i="3" s="1"/>
  <c r="C174" i="3"/>
  <c r="K165" i="3"/>
  <c r="K164" i="3" s="1"/>
  <c r="J165" i="3"/>
  <c r="J164" i="3" s="1"/>
  <c r="I165" i="3"/>
  <c r="I164" i="3" s="1"/>
  <c r="H165" i="3"/>
  <c r="H164" i="3" s="1"/>
  <c r="G165" i="3"/>
  <c r="G164" i="3" s="1"/>
  <c r="F165" i="3"/>
  <c r="F164" i="3" s="1"/>
  <c r="E165" i="3"/>
  <c r="E164" i="3" s="1"/>
  <c r="D165" i="3"/>
  <c r="D164" i="3" s="1"/>
  <c r="C165" i="3"/>
  <c r="C164" i="3" s="1"/>
  <c r="K162" i="3"/>
  <c r="K161" i="3" s="1"/>
  <c r="J162" i="3"/>
  <c r="J161" i="3" s="1"/>
  <c r="I162" i="3"/>
  <c r="H162" i="3"/>
  <c r="H161" i="3" s="1"/>
  <c r="G162" i="3"/>
  <c r="G161" i="3" s="1"/>
  <c r="F162" i="3"/>
  <c r="F161" i="3" s="1"/>
  <c r="E162" i="3"/>
  <c r="E161" i="3" s="1"/>
  <c r="D162" i="3"/>
  <c r="D161" i="3" s="1"/>
  <c r="C162" i="3"/>
  <c r="C161" i="3" s="1"/>
  <c r="I161" i="3"/>
  <c r="K159" i="3"/>
  <c r="K158" i="3" s="1"/>
  <c r="J159" i="3"/>
  <c r="J158" i="3" s="1"/>
  <c r="I159" i="3"/>
  <c r="I158" i="3" s="1"/>
  <c r="H159" i="3"/>
  <c r="H158" i="3" s="1"/>
  <c r="G159" i="3"/>
  <c r="G158" i="3" s="1"/>
  <c r="F159" i="3"/>
  <c r="F158" i="3" s="1"/>
  <c r="E159" i="3"/>
  <c r="E158" i="3" s="1"/>
  <c r="D159" i="3"/>
  <c r="D158" i="3" s="1"/>
  <c r="C159" i="3"/>
  <c r="C158" i="3" s="1"/>
  <c r="K156" i="3"/>
  <c r="K155" i="3" s="1"/>
  <c r="J156" i="3"/>
  <c r="I156" i="3"/>
  <c r="H156" i="3"/>
  <c r="G156" i="3"/>
  <c r="G155" i="3" s="1"/>
  <c r="F156" i="3"/>
  <c r="F155" i="3" s="1"/>
  <c r="E156" i="3"/>
  <c r="E155" i="3" s="1"/>
  <c r="D156" i="3"/>
  <c r="D155" i="3" s="1"/>
  <c r="C156" i="3"/>
  <c r="C155" i="3" s="1"/>
  <c r="J155" i="3"/>
  <c r="I155" i="3"/>
  <c r="H155" i="3"/>
  <c r="K153" i="3"/>
  <c r="K152" i="3" s="1"/>
  <c r="J153" i="3"/>
  <c r="I153" i="3"/>
  <c r="I152" i="3" s="1"/>
  <c r="H153" i="3"/>
  <c r="H152" i="3" s="1"/>
  <c r="G153" i="3"/>
  <c r="G152" i="3" s="1"/>
  <c r="F153" i="3"/>
  <c r="E153" i="3"/>
  <c r="E152" i="3" s="1"/>
  <c r="D153" i="3"/>
  <c r="D152" i="3" s="1"/>
  <c r="C153" i="3"/>
  <c r="C152" i="3" s="1"/>
  <c r="J152" i="3"/>
  <c r="F152" i="3"/>
  <c r="K150" i="3"/>
  <c r="K149" i="3" s="1"/>
  <c r="J150" i="3"/>
  <c r="I150" i="3"/>
  <c r="I149" i="3" s="1"/>
  <c r="H150" i="3"/>
  <c r="G150" i="3"/>
  <c r="G149" i="3" s="1"/>
  <c r="F150" i="3"/>
  <c r="E150" i="3"/>
  <c r="E149" i="3" s="1"/>
  <c r="D150" i="3"/>
  <c r="D149" i="3" s="1"/>
  <c r="C150" i="3"/>
  <c r="C149" i="3" s="1"/>
  <c r="J149" i="3"/>
  <c r="H149" i="3"/>
  <c r="F149" i="3"/>
  <c r="K147" i="3"/>
  <c r="J147" i="3"/>
  <c r="I147" i="3"/>
  <c r="H147" i="3"/>
  <c r="G147" i="3"/>
  <c r="F147" i="3"/>
  <c r="E147" i="3"/>
  <c r="D147" i="3"/>
  <c r="C147" i="3"/>
  <c r="K146" i="3"/>
  <c r="J146" i="3"/>
  <c r="I146" i="3"/>
  <c r="H146" i="3"/>
  <c r="G146" i="3"/>
  <c r="F146" i="3"/>
  <c r="E146" i="3"/>
  <c r="D146" i="3"/>
  <c r="C146" i="3"/>
  <c r="H145" i="3"/>
  <c r="E145" i="3"/>
  <c r="D145" i="3"/>
  <c r="C145" i="3"/>
  <c r="K144" i="3"/>
  <c r="J144" i="3"/>
  <c r="I144" i="3"/>
  <c r="H144" i="3"/>
  <c r="G144" i="3"/>
  <c r="F144" i="3"/>
  <c r="E144" i="3"/>
  <c r="D144" i="3"/>
  <c r="C144" i="3"/>
  <c r="K143" i="3"/>
  <c r="J143" i="3"/>
  <c r="I143" i="3"/>
  <c r="H143" i="3"/>
  <c r="G143" i="3"/>
  <c r="F143" i="3"/>
  <c r="E143" i="3"/>
  <c r="D143" i="3"/>
  <c r="C143" i="3"/>
  <c r="K142" i="3"/>
  <c r="J142" i="3"/>
  <c r="I142" i="3"/>
  <c r="H142" i="3"/>
  <c r="G142" i="3"/>
  <c r="F142" i="3"/>
  <c r="E142" i="3"/>
  <c r="D142" i="3"/>
  <c r="C142" i="3"/>
  <c r="K140" i="3"/>
  <c r="J140" i="3"/>
  <c r="I140" i="3"/>
  <c r="H140" i="3"/>
  <c r="G140" i="3"/>
  <c r="F140" i="3"/>
  <c r="E140" i="3"/>
  <c r="D140" i="3"/>
  <c r="C140" i="3"/>
  <c r="K137" i="3"/>
  <c r="K136" i="3" s="1"/>
  <c r="J137" i="3"/>
  <c r="I137" i="3"/>
  <c r="I136" i="3" s="1"/>
  <c r="H137" i="3"/>
  <c r="H136" i="3" s="1"/>
  <c r="G137" i="3"/>
  <c r="F137" i="3"/>
  <c r="F136" i="3" s="1"/>
  <c r="E137" i="3"/>
  <c r="E136" i="3" s="1"/>
  <c r="D137" i="3"/>
  <c r="D136" i="3" s="1"/>
  <c r="C137" i="3"/>
  <c r="C136" i="3" s="1"/>
  <c r="J136" i="3"/>
  <c r="G136" i="3"/>
  <c r="K134" i="3"/>
  <c r="J134" i="3"/>
  <c r="I134" i="3"/>
  <c r="H134" i="3"/>
  <c r="G134" i="3"/>
  <c r="F134" i="3"/>
  <c r="E134" i="3"/>
  <c r="D134" i="3"/>
  <c r="C134" i="3"/>
  <c r="K133" i="3"/>
  <c r="J133" i="3"/>
  <c r="I133" i="3"/>
  <c r="H133" i="3"/>
  <c r="G133" i="3"/>
  <c r="F133" i="3"/>
  <c r="E133" i="3"/>
  <c r="D133" i="3"/>
  <c r="C133" i="3"/>
  <c r="K132" i="3"/>
  <c r="J132" i="3"/>
  <c r="I132" i="3"/>
  <c r="H132" i="3"/>
  <c r="G132" i="3"/>
  <c r="F132" i="3"/>
  <c r="E132" i="3"/>
  <c r="E131" i="3" s="1"/>
  <c r="D132" i="3"/>
  <c r="C132" i="3"/>
  <c r="K130" i="3"/>
  <c r="J130" i="3"/>
  <c r="I130" i="3"/>
  <c r="H130" i="3"/>
  <c r="G130" i="3"/>
  <c r="F130" i="3"/>
  <c r="E130" i="3"/>
  <c r="D130" i="3"/>
  <c r="C130" i="3"/>
  <c r="K129" i="3"/>
  <c r="J129" i="3"/>
  <c r="I129" i="3"/>
  <c r="H129" i="3"/>
  <c r="G129" i="3"/>
  <c r="F129" i="3"/>
  <c r="E129" i="3"/>
  <c r="D129" i="3"/>
  <c r="C129" i="3"/>
  <c r="K128" i="3"/>
  <c r="J128" i="3"/>
  <c r="I128" i="3"/>
  <c r="H128" i="3"/>
  <c r="G128" i="3"/>
  <c r="F128" i="3"/>
  <c r="E128" i="3"/>
  <c r="D128" i="3"/>
  <c r="C128" i="3"/>
  <c r="K127" i="3"/>
  <c r="J127" i="3"/>
  <c r="I127" i="3"/>
  <c r="H127" i="3"/>
  <c r="G127" i="3"/>
  <c r="F127" i="3"/>
  <c r="E127" i="3"/>
  <c r="D127" i="3"/>
  <c r="C127" i="3"/>
  <c r="K126" i="3"/>
  <c r="J126" i="3"/>
  <c r="I126" i="3"/>
  <c r="H126" i="3"/>
  <c r="G126" i="3"/>
  <c r="F126" i="3"/>
  <c r="E126" i="3"/>
  <c r="D126" i="3"/>
  <c r="C126" i="3"/>
  <c r="K125" i="3"/>
  <c r="J125" i="3"/>
  <c r="I125" i="3"/>
  <c r="H125" i="3"/>
  <c r="G125" i="3"/>
  <c r="F125" i="3"/>
  <c r="E125" i="3"/>
  <c r="D125" i="3"/>
  <c r="C125" i="3"/>
  <c r="K124" i="3"/>
  <c r="J124" i="3"/>
  <c r="I124" i="3"/>
  <c r="H124" i="3"/>
  <c r="G124" i="3"/>
  <c r="F124" i="3"/>
  <c r="E124" i="3"/>
  <c r="D124" i="3"/>
  <c r="C124" i="3"/>
  <c r="K123" i="3"/>
  <c r="J123" i="3"/>
  <c r="I123" i="3"/>
  <c r="H123" i="3"/>
  <c r="G123" i="3"/>
  <c r="F123" i="3"/>
  <c r="E123" i="3"/>
  <c r="E119" i="3" s="1"/>
  <c r="D123" i="3"/>
  <c r="C123" i="3"/>
  <c r="K122" i="3"/>
  <c r="J122" i="3"/>
  <c r="I122" i="3"/>
  <c r="H122" i="3"/>
  <c r="G122" i="3"/>
  <c r="F122" i="3"/>
  <c r="E122" i="3"/>
  <c r="D122" i="3"/>
  <c r="C122" i="3"/>
  <c r="K121" i="3"/>
  <c r="J121" i="3"/>
  <c r="I121" i="3"/>
  <c r="H121" i="3"/>
  <c r="G121" i="3"/>
  <c r="F121" i="3"/>
  <c r="E121" i="3"/>
  <c r="D121" i="3"/>
  <c r="C121" i="3"/>
  <c r="K120" i="3"/>
  <c r="J120" i="3"/>
  <c r="I120" i="3"/>
  <c r="H120" i="3"/>
  <c r="G120" i="3"/>
  <c r="F120" i="3"/>
  <c r="E120" i="3"/>
  <c r="D120" i="3"/>
  <c r="C120" i="3"/>
  <c r="K116" i="3"/>
  <c r="J116" i="3"/>
  <c r="J114" i="3" s="1"/>
  <c r="I116" i="3"/>
  <c r="H116" i="3"/>
  <c r="G116" i="3"/>
  <c r="F116" i="3"/>
  <c r="E116" i="3"/>
  <c r="D116" i="3"/>
  <c r="C116" i="3"/>
  <c r="K115" i="3"/>
  <c r="J115" i="3"/>
  <c r="I115" i="3"/>
  <c r="H115" i="3"/>
  <c r="G115" i="3"/>
  <c r="F115" i="3"/>
  <c r="E115" i="3"/>
  <c r="E114" i="3" s="1"/>
  <c r="D115" i="3"/>
  <c r="C115" i="3"/>
  <c r="K113" i="3"/>
  <c r="J113" i="3"/>
  <c r="I113" i="3"/>
  <c r="H113" i="3"/>
  <c r="H111" i="3" s="1"/>
  <c r="G113" i="3"/>
  <c r="F113" i="3"/>
  <c r="E113" i="3"/>
  <c r="D113" i="3"/>
  <c r="C113" i="3"/>
  <c r="K112" i="3"/>
  <c r="J112" i="3"/>
  <c r="I112" i="3"/>
  <c r="I111" i="3" s="1"/>
  <c r="H112" i="3"/>
  <c r="G112" i="3"/>
  <c r="F112" i="3"/>
  <c r="E112" i="3"/>
  <c r="D112" i="3"/>
  <c r="D111" i="3" s="1"/>
  <c r="C112" i="3"/>
  <c r="K108" i="3"/>
  <c r="J108" i="3"/>
  <c r="I108" i="3"/>
  <c r="H108" i="3"/>
  <c r="G108" i="3"/>
  <c r="F108" i="3"/>
  <c r="E108" i="3"/>
  <c r="D108" i="3"/>
  <c r="C108" i="3"/>
  <c r="K107" i="3"/>
  <c r="J107" i="3"/>
  <c r="I107" i="3"/>
  <c r="H107" i="3"/>
  <c r="G107" i="3"/>
  <c r="F107" i="3"/>
  <c r="E107" i="3"/>
  <c r="D107" i="3"/>
  <c r="C107" i="3"/>
  <c r="K106" i="3"/>
  <c r="J106" i="3"/>
  <c r="I106" i="3"/>
  <c r="H106" i="3"/>
  <c r="G106" i="3"/>
  <c r="F106" i="3"/>
  <c r="E106" i="3"/>
  <c r="D106" i="3"/>
  <c r="C106" i="3"/>
  <c r="K105" i="3"/>
  <c r="J105" i="3"/>
  <c r="I105" i="3"/>
  <c r="H105" i="3"/>
  <c r="G105" i="3"/>
  <c r="F105" i="3"/>
  <c r="E105" i="3"/>
  <c r="D105" i="3"/>
  <c r="C105" i="3"/>
  <c r="K104" i="3"/>
  <c r="J104" i="3"/>
  <c r="I104" i="3"/>
  <c r="H104" i="3"/>
  <c r="G104" i="3"/>
  <c r="F104" i="3"/>
  <c r="E104" i="3"/>
  <c r="D104" i="3"/>
  <c r="C104" i="3"/>
  <c r="K101" i="3"/>
  <c r="J101" i="3"/>
  <c r="I101" i="3"/>
  <c r="H101" i="3"/>
  <c r="G101" i="3"/>
  <c r="F101" i="3"/>
  <c r="E101" i="3"/>
  <c r="D101" i="3"/>
  <c r="C101" i="3"/>
  <c r="K100" i="3"/>
  <c r="J100" i="3"/>
  <c r="I100" i="3"/>
  <c r="H100" i="3"/>
  <c r="G100" i="3"/>
  <c r="F100" i="3"/>
  <c r="E100" i="3"/>
  <c r="D100" i="3"/>
  <c r="C100" i="3"/>
  <c r="K99" i="3"/>
  <c r="J99" i="3"/>
  <c r="I99" i="3"/>
  <c r="H99" i="3"/>
  <c r="G99" i="3"/>
  <c r="F99" i="3"/>
  <c r="E99" i="3"/>
  <c r="D99" i="3"/>
  <c r="C99" i="3"/>
  <c r="K97" i="3"/>
  <c r="J97" i="3"/>
  <c r="I97" i="3"/>
  <c r="H97" i="3"/>
  <c r="G97" i="3"/>
  <c r="F97" i="3"/>
  <c r="E97" i="3"/>
  <c r="D97" i="3"/>
  <c r="C97" i="3"/>
  <c r="K96" i="3"/>
  <c r="J96" i="3"/>
  <c r="I96" i="3"/>
  <c r="H96" i="3"/>
  <c r="G96" i="3"/>
  <c r="F96" i="3"/>
  <c r="E96" i="3"/>
  <c r="D96" i="3"/>
  <c r="C96" i="3"/>
  <c r="K95" i="3"/>
  <c r="J95" i="3"/>
  <c r="I95" i="3"/>
  <c r="H95" i="3"/>
  <c r="G95" i="3"/>
  <c r="F95" i="3"/>
  <c r="E95" i="3"/>
  <c r="D95" i="3"/>
  <c r="C95" i="3"/>
  <c r="K94" i="3"/>
  <c r="J94" i="3"/>
  <c r="I94" i="3"/>
  <c r="H94" i="3"/>
  <c r="G94" i="3"/>
  <c r="F94" i="3"/>
  <c r="E94" i="3"/>
  <c r="D94" i="3"/>
  <c r="C94" i="3"/>
  <c r="K93" i="3"/>
  <c r="J93" i="3"/>
  <c r="I93" i="3"/>
  <c r="H93" i="3"/>
  <c r="G93" i="3"/>
  <c r="F93" i="3"/>
  <c r="E93" i="3"/>
  <c r="D93" i="3"/>
  <c r="C93" i="3"/>
  <c r="K92" i="3"/>
  <c r="J92" i="3"/>
  <c r="I92" i="3"/>
  <c r="H92" i="3"/>
  <c r="G92" i="3"/>
  <c r="F92" i="3"/>
  <c r="E92" i="3"/>
  <c r="D92" i="3"/>
  <c r="C92" i="3"/>
  <c r="K91" i="3"/>
  <c r="J91" i="3"/>
  <c r="I91" i="3"/>
  <c r="H91" i="3"/>
  <c r="G91" i="3"/>
  <c r="F91" i="3"/>
  <c r="E91" i="3"/>
  <c r="D91" i="3"/>
  <c r="C91" i="3"/>
  <c r="K90" i="3"/>
  <c r="J90" i="3"/>
  <c r="I90" i="3"/>
  <c r="H90" i="3"/>
  <c r="G90" i="3"/>
  <c r="F90" i="3"/>
  <c r="E90" i="3"/>
  <c r="D90" i="3"/>
  <c r="C90" i="3"/>
  <c r="K89" i="3"/>
  <c r="J89" i="3"/>
  <c r="I89" i="3"/>
  <c r="H89" i="3"/>
  <c r="G89" i="3"/>
  <c r="F89" i="3"/>
  <c r="E89" i="3"/>
  <c r="D89" i="3"/>
  <c r="C89" i="3"/>
  <c r="K88" i="3"/>
  <c r="J88" i="3"/>
  <c r="I88" i="3"/>
  <c r="H88" i="3"/>
  <c r="G88" i="3"/>
  <c r="F88" i="3"/>
  <c r="E88" i="3"/>
  <c r="D88" i="3"/>
  <c r="C88" i="3"/>
  <c r="K87" i="3"/>
  <c r="J87" i="3"/>
  <c r="I87" i="3"/>
  <c r="H87" i="3"/>
  <c r="G87" i="3"/>
  <c r="F87" i="3"/>
  <c r="E87" i="3"/>
  <c r="D87" i="3"/>
  <c r="C87" i="3"/>
  <c r="K86" i="3"/>
  <c r="J86" i="3"/>
  <c r="I86" i="3"/>
  <c r="H86" i="3"/>
  <c r="G86" i="3"/>
  <c r="F86" i="3"/>
  <c r="E86" i="3"/>
  <c r="D86" i="3"/>
  <c r="C86" i="3"/>
  <c r="K85" i="3"/>
  <c r="J85" i="3"/>
  <c r="I85" i="3"/>
  <c r="H85" i="3"/>
  <c r="G85" i="3"/>
  <c r="F85" i="3"/>
  <c r="E85" i="3"/>
  <c r="D85" i="3"/>
  <c r="C85" i="3"/>
  <c r="K84" i="3"/>
  <c r="J84" i="3"/>
  <c r="I84" i="3"/>
  <c r="H84" i="3"/>
  <c r="G84" i="3"/>
  <c r="F84" i="3"/>
  <c r="E84" i="3"/>
  <c r="D84" i="3"/>
  <c r="C84" i="3"/>
  <c r="K83" i="3"/>
  <c r="J83" i="3"/>
  <c r="I83" i="3"/>
  <c r="H83" i="3"/>
  <c r="G83" i="3"/>
  <c r="F83" i="3"/>
  <c r="E83" i="3"/>
  <c r="D83" i="3"/>
  <c r="C83" i="3"/>
  <c r="K82" i="3"/>
  <c r="J82" i="3"/>
  <c r="I82" i="3"/>
  <c r="H82" i="3"/>
  <c r="G82" i="3"/>
  <c r="F82" i="3"/>
  <c r="E82" i="3"/>
  <c r="D82" i="3"/>
  <c r="C82" i="3"/>
  <c r="K81" i="3"/>
  <c r="J81" i="3"/>
  <c r="I81" i="3"/>
  <c r="H81" i="3"/>
  <c r="G81" i="3"/>
  <c r="F81" i="3"/>
  <c r="E81" i="3"/>
  <c r="D81" i="3"/>
  <c r="C81" i="3"/>
  <c r="K80" i="3"/>
  <c r="J80" i="3"/>
  <c r="I80" i="3"/>
  <c r="H80" i="3"/>
  <c r="G80" i="3"/>
  <c r="F80" i="3"/>
  <c r="E80" i="3"/>
  <c r="D80" i="3"/>
  <c r="C80" i="3"/>
  <c r="K79" i="3"/>
  <c r="J79" i="3"/>
  <c r="I79" i="3"/>
  <c r="H79" i="3"/>
  <c r="G79" i="3"/>
  <c r="F79" i="3"/>
  <c r="E79" i="3"/>
  <c r="D79" i="3"/>
  <c r="C79" i="3"/>
  <c r="K78" i="3"/>
  <c r="J78" i="3"/>
  <c r="I78" i="3"/>
  <c r="H78" i="3"/>
  <c r="G78" i="3"/>
  <c r="F78" i="3"/>
  <c r="E78" i="3"/>
  <c r="D78" i="3"/>
  <c r="C78" i="3"/>
  <c r="K77" i="3"/>
  <c r="J77" i="3"/>
  <c r="I77" i="3"/>
  <c r="H77" i="3"/>
  <c r="G77" i="3"/>
  <c r="F77" i="3"/>
  <c r="E77" i="3"/>
  <c r="D77" i="3"/>
  <c r="C77" i="3"/>
  <c r="K76" i="3"/>
  <c r="J76" i="3"/>
  <c r="I76" i="3"/>
  <c r="H76" i="3"/>
  <c r="G76" i="3"/>
  <c r="F76" i="3"/>
  <c r="F75" i="3" s="1"/>
  <c r="E76" i="3"/>
  <c r="D76" i="3"/>
  <c r="C76" i="3"/>
  <c r="K72" i="3"/>
  <c r="J72" i="3"/>
  <c r="I72" i="3"/>
  <c r="H72" i="3"/>
  <c r="G72" i="3"/>
  <c r="F72" i="3"/>
  <c r="E72" i="3"/>
  <c r="D72" i="3"/>
  <c r="C72" i="3"/>
  <c r="K71" i="3"/>
  <c r="J71" i="3"/>
  <c r="I71" i="3"/>
  <c r="H71" i="3"/>
  <c r="G71" i="3"/>
  <c r="F71" i="3"/>
  <c r="E71" i="3"/>
  <c r="D71" i="3"/>
  <c r="C71" i="3"/>
  <c r="K70" i="3"/>
  <c r="J70" i="3"/>
  <c r="I70" i="3"/>
  <c r="H70" i="3"/>
  <c r="G70" i="3"/>
  <c r="F70" i="3"/>
  <c r="E70" i="3"/>
  <c r="D70" i="3"/>
  <c r="C70" i="3"/>
  <c r="K69" i="3"/>
  <c r="J69" i="3"/>
  <c r="I69" i="3"/>
  <c r="H69" i="3"/>
  <c r="G69" i="3"/>
  <c r="F69" i="3"/>
  <c r="E69" i="3"/>
  <c r="D69" i="3"/>
  <c r="C69" i="3"/>
  <c r="K67" i="3"/>
  <c r="J67" i="3"/>
  <c r="I67" i="3"/>
  <c r="H67" i="3"/>
  <c r="G67" i="3"/>
  <c r="F67" i="3"/>
  <c r="E67" i="3"/>
  <c r="D67" i="3"/>
  <c r="C67" i="3"/>
  <c r="K66" i="3"/>
  <c r="J66" i="3"/>
  <c r="I66" i="3"/>
  <c r="H66" i="3"/>
  <c r="G66" i="3"/>
  <c r="F66" i="3"/>
  <c r="E66" i="3"/>
  <c r="D66" i="3"/>
  <c r="C66" i="3"/>
  <c r="K65" i="3"/>
  <c r="J65" i="3"/>
  <c r="I65" i="3"/>
  <c r="H65" i="3"/>
  <c r="G65" i="3"/>
  <c r="F65" i="3"/>
  <c r="E65" i="3"/>
  <c r="D65" i="3"/>
  <c r="C65" i="3"/>
  <c r="K64" i="3"/>
  <c r="J64" i="3"/>
  <c r="I64" i="3"/>
  <c r="H64" i="3"/>
  <c r="G64" i="3"/>
  <c r="F64" i="3"/>
  <c r="E64" i="3"/>
  <c r="D64" i="3"/>
  <c r="C64" i="3"/>
  <c r="K63" i="3"/>
  <c r="J63" i="3"/>
  <c r="I63" i="3"/>
  <c r="H63" i="3"/>
  <c r="G63" i="3"/>
  <c r="G62" i="3" s="1"/>
  <c r="F63" i="3"/>
  <c r="E63" i="3"/>
  <c r="D63" i="3"/>
  <c r="C63" i="3"/>
  <c r="K61" i="3"/>
  <c r="J61" i="3"/>
  <c r="I61" i="3"/>
  <c r="H61" i="3"/>
  <c r="G61" i="3"/>
  <c r="F61" i="3"/>
  <c r="E61" i="3"/>
  <c r="D61" i="3"/>
  <c r="C61" i="3"/>
  <c r="K60" i="3"/>
  <c r="J60" i="3"/>
  <c r="I60" i="3"/>
  <c r="H60" i="3"/>
  <c r="G60" i="3"/>
  <c r="F60" i="3"/>
  <c r="E60" i="3"/>
  <c r="D60" i="3"/>
  <c r="C60" i="3"/>
  <c r="K59" i="3"/>
  <c r="J59" i="3"/>
  <c r="I59" i="3"/>
  <c r="H59" i="3"/>
  <c r="G59" i="3"/>
  <c r="F59" i="3"/>
  <c r="E59" i="3"/>
  <c r="D59" i="3"/>
  <c r="C59" i="3"/>
  <c r="K58" i="3"/>
  <c r="J58" i="3"/>
  <c r="I58" i="3"/>
  <c r="H58" i="3"/>
  <c r="G58" i="3"/>
  <c r="F58" i="3"/>
  <c r="E58" i="3"/>
  <c r="D58" i="3"/>
  <c r="C58" i="3"/>
  <c r="K57" i="3"/>
  <c r="J57" i="3"/>
  <c r="I57" i="3"/>
  <c r="H57" i="3"/>
  <c r="G57" i="3"/>
  <c r="F57" i="3"/>
  <c r="E57" i="3"/>
  <c r="D57" i="3"/>
  <c r="C57" i="3"/>
  <c r="K56" i="3"/>
  <c r="J56" i="3"/>
  <c r="I56" i="3"/>
  <c r="H56" i="3"/>
  <c r="G56" i="3"/>
  <c r="F56" i="3"/>
  <c r="E56" i="3"/>
  <c r="D56" i="3"/>
  <c r="C56" i="3"/>
  <c r="K55" i="3"/>
  <c r="J55" i="3"/>
  <c r="I55" i="3"/>
  <c r="H55" i="3"/>
  <c r="G55" i="3"/>
  <c r="F55" i="3"/>
  <c r="E55" i="3"/>
  <c r="D55" i="3"/>
  <c r="C55" i="3"/>
  <c r="K54" i="3"/>
  <c r="J54" i="3"/>
  <c r="I54" i="3"/>
  <c r="H54" i="3"/>
  <c r="G54" i="3"/>
  <c r="F54" i="3"/>
  <c r="E54" i="3"/>
  <c r="D54" i="3"/>
  <c r="C54" i="3"/>
  <c r="K53" i="3"/>
  <c r="J53" i="3"/>
  <c r="I53" i="3"/>
  <c r="H53" i="3"/>
  <c r="G53" i="3"/>
  <c r="F53" i="3"/>
  <c r="E53" i="3"/>
  <c r="D53" i="3"/>
  <c r="C53" i="3"/>
  <c r="K51" i="3"/>
  <c r="J51" i="3"/>
  <c r="I51" i="3"/>
  <c r="H51" i="3"/>
  <c r="G51" i="3"/>
  <c r="F51" i="3"/>
  <c r="E51" i="3"/>
  <c r="D51" i="3"/>
  <c r="C51" i="3"/>
  <c r="K50" i="3"/>
  <c r="J50" i="3"/>
  <c r="I50" i="3"/>
  <c r="H50" i="3"/>
  <c r="G50" i="3"/>
  <c r="F50" i="3"/>
  <c r="E50" i="3"/>
  <c r="D50" i="3"/>
  <c r="C50" i="3"/>
  <c r="K49" i="3"/>
  <c r="J49" i="3"/>
  <c r="I49" i="3"/>
  <c r="H49" i="3"/>
  <c r="G49" i="3"/>
  <c r="F49" i="3"/>
  <c r="E49" i="3"/>
  <c r="D49" i="3"/>
  <c r="C49" i="3"/>
  <c r="K48" i="3"/>
  <c r="J48" i="3"/>
  <c r="I48" i="3"/>
  <c r="H48" i="3"/>
  <c r="G48" i="3"/>
  <c r="F48" i="3"/>
  <c r="E48" i="3"/>
  <c r="D48" i="3"/>
  <c r="C48" i="3"/>
  <c r="K47" i="3"/>
  <c r="J47" i="3"/>
  <c r="I47" i="3"/>
  <c r="H47" i="3"/>
  <c r="G47" i="3"/>
  <c r="F47" i="3"/>
  <c r="E47" i="3"/>
  <c r="D47" i="3"/>
  <c r="C47" i="3"/>
  <c r="K46" i="3"/>
  <c r="J46" i="3"/>
  <c r="I46" i="3"/>
  <c r="H46" i="3"/>
  <c r="G46" i="3"/>
  <c r="F46" i="3"/>
  <c r="E46" i="3"/>
  <c r="D46" i="3"/>
  <c r="C46" i="3"/>
  <c r="K45" i="3"/>
  <c r="J45" i="3"/>
  <c r="I45" i="3"/>
  <c r="H45" i="3"/>
  <c r="G45" i="3"/>
  <c r="F45" i="3"/>
  <c r="E45" i="3"/>
  <c r="D45" i="3"/>
  <c r="C45" i="3"/>
  <c r="K43" i="3"/>
  <c r="J43" i="3"/>
  <c r="I43" i="3"/>
  <c r="H43" i="3"/>
  <c r="G43" i="3"/>
  <c r="F43" i="3"/>
  <c r="E43" i="3"/>
  <c r="D43" i="3"/>
  <c r="C43" i="3"/>
  <c r="K42" i="3"/>
  <c r="J42" i="3"/>
  <c r="I42" i="3"/>
  <c r="H42" i="3"/>
  <c r="G42" i="3"/>
  <c r="F42" i="3"/>
  <c r="E42" i="3"/>
  <c r="D42" i="3"/>
  <c r="C42" i="3"/>
  <c r="K41" i="3"/>
  <c r="J41" i="3"/>
  <c r="I41" i="3"/>
  <c r="H41" i="3"/>
  <c r="G41" i="3"/>
  <c r="F41" i="3"/>
  <c r="E41" i="3"/>
  <c r="D41" i="3"/>
  <c r="C41" i="3"/>
  <c r="K40" i="3"/>
  <c r="J40" i="3"/>
  <c r="I40" i="3"/>
  <c r="H40" i="3"/>
  <c r="G40" i="3"/>
  <c r="F40" i="3"/>
  <c r="E40" i="3"/>
  <c r="D40" i="3"/>
  <c r="C40" i="3"/>
  <c r="K39" i="3"/>
  <c r="J39" i="3"/>
  <c r="I39" i="3"/>
  <c r="H39" i="3"/>
  <c r="G39" i="3"/>
  <c r="F39" i="3"/>
  <c r="E39" i="3"/>
  <c r="D39" i="3"/>
  <c r="C39" i="3"/>
  <c r="K38" i="3"/>
  <c r="J38" i="3"/>
  <c r="I38" i="3"/>
  <c r="H38" i="3"/>
  <c r="G38" i="3"/>
  <c r="F38" i="3"/>
  <c r="E38" i="3"/>
  <c r="D38" i="3"/>
  <c r="C38" i="3"/>
  <c r="K36" i="3"/>
  <c r="J36" i="3"/>
  <c r="I36" i="3"/>
  <c r="H36" i="3"/>
  <c r="G36" i="3"/>
  <c r="F36" i="3"/>
  <c r="E36" i="3"/>
  <c r="D36" i="3"/>
  <c r="C36" i="3"/>
  <c r="K35" i="3"/>
  <c r="J35" i="3"/>
  <c r="I35" i="3"/>
  <c r="H35" i="3"/>
  <c r="G35" i="3"/>
  <c r="F35" i="3"/>
  <c r="E35" i="3"/>
  <c r="D35" i="3"/>
  <c r="C35" i="3"/>
  <c r="K34" i="3"/>
  <c r="J34" i="3"/>
  <c r="I34" i="3"/>
  <c r="H34" i="3"/>
  <c r="G34" i="3"/>
  <c r="F34" i="3"/>
  <c r="E34" i="3"/>
  <c r="D34" i="3"/>
  <c r="C34" i="3"/>
  <c r="K33" i="3"/>
  <c r="J33" i="3"/>
  <c r="I33" i="3"/>
  <c r="H33" i="3"/>
  <c r="G33" i="3"/>
  <c r="F33" i="3"/>
  <c r="E33" i="3"/>
  <c r="D33" i="3"/>
  <c r="C33" i="3"/>
  <c r="K32" i="3"/>
  <c r="J32" i="3"/>
  <c r="I32" i="3"/>
  <c r="H32" i="3"/>
  <c r="G32" i="3"/>
  <c r="F32" i="3"/>
  <c r="E32" i="3"/>
  <c r="D32" i="3"/>
  <c r="C32" i="3"/>
  <c r="K31" i="3"/>
  <c r="J31" i="3"/>
  <c r="I31" i="3"/>
  <c r="H31" i="3"/>
  <c r="G31" i="3"/>
  <c r="F31" i="3"/>
  <c r="E31" i="3"/>
  <c r="D31" i="3"/>
  <c r="C31" i="3"/>
  <c r="K30" i="3"/>
  <c r="J30" i="3"/>
  <c r="I30" i="3"/>
  <c r="H30" i="3"/>
  <c r="G30" i="3"/>
  <c r="F30" i="3"/>
  <c r="E30" i="3"/>
  <c r="D30" i="3"/>
  <c r="C30" i="3"/>
  <c r="K29" i="3"/>
  <c r="J29" i="3"/>
  <c r="I29" i="3"/>
  <c r="H29" i="3"/>
  <c r="G29" i="3"/>
  <c r="F29" i="3"/>
  <c r="E29" i="3"/>
  <c r="D29" i="3"/>
  <c r="C29" i="3"/>
  <c r="K28" i="3"/>
  <c r="J28" i="3"/>
  <c r="I28" i="3"/>
  <c r="H28" i="3"/>
  <c r="G28" i="3"/>
  <c r="G26" i="3" s="1"/>
  <c r="F28" i="3"/>
  <c r="E28" i="3"/>
  <c r="D28" i="3"/>
  <c r="C28" i="3"/>
  <c r="K27" i="3"/>
  <c r="J27" i="3"/>
  <c r="I27" i="3"/>
  <c r="H27" i="3"/>
  <c r="H26" i="3" s="1"/>
  <c r="G27" i="3"/>
  <c r="F27" i="3"/>
  <c r="E27" i="3"/>
  <c r="D27" i="3"/>
  <c r="C27" i="3"/>
  <c r="K25" i="3"/>
  <c r="J25" i="3"/>
  <c r="I25" i="3"/>
  <c r="H25" i="3"/>
  <c r="G25" i="3"/>
  <c r="F25" i="3"/>
  <c r="E25" i="3"/>
  <c r="D25" i="3"/>
  <c r="C25" i="3"/>
  <c r="K24" i="3"/>
  <c r="J24" i="3"/>
  <c r="I24" i="3"/>
  <c r="H24" i="3"/>
  <c r="G24" i="3"/>
  <c r="F24" i="3"/>
  <c r="E24" i="3"/>
  <c r="D24" i="3"/>
  <c r="C24" i="3"/>
  <c r="K23" i="3"/>
  <c r="J23" i="3"/>
  <c r="I23" i="3"/>
  <c r="H23" i="3"/>
  <c r="G23" i="3"/>
  <c r="F23" i="3"/>
  <c r="E23" i="3"/>
  <c r="D23" i="3"/>
  <c r="C23" i="3"/>
  <c r="K22" i="3"/>
  <c r="J22" i="3"/>
  <c r="I22" i="3"/>
  <c r="H22" i="3"/>
  <c r="G22" i="3"/>
  <c r="F22" i="3"/>
  <c r="E22" i="3"/>
  <c r="D22" i="3"/>
  <c r="C22" i="3"/>
  <c r="K21" i="3"/>
  <c r="J21" i="3"/>
  <c r="I21" i="3"/>
  <c r="H21" i="3"/>
  <c r="G21" i="3"/>
  <c r="F21" i="3"/>
  <c r="E21" i="3"/>
  <c r="D21" i="3"/>
  <c r="C21" i="3"/>
  <c r="K20" i="3"/>
  <c r="J20" i="3"/>
  <c r="I20" i="3"/>
  <c r="H20" i="3"/>
  <c r="G20" i="3"/>
  <c r="F20" i="3"/>
  <c r="E20" i="3"/>
  <c r="D20" i="3"/>
  <c r="C20" i="3"/>
  <c r="K19" i="3"/>
  <c r="J19" i="3"/>
  <c r="I19" i="3"/>
  <c r="H19" i="3"/>
  <c r="G19" i="3"/>
  <c r="F19" i="3"/>
  <c r="E19" i="3"/>
  <c r="D19" i="3"/>
  <c r="C19" i="3"/>
  <c r="K18" i="3"/>
  <c r="J18" i="3"/>
  <c r="I18" i="3"/>
  <c r="H18" i="3"/>
  <c r="G18" i="3"/>
  <c r="F18" i="3"/>
  <c r="E18" i="3"/>
  <c r="D18" i="3"/>
  <c r="C18" i="3"/>
  <c r="K17" i="3"/>
  <c r="J17" i="3"/>
  <c r="I17" i="3"/>
  <c r="H17" i="3"/>
  <c r="G17" i="3"/>
  <c r="F17" i="3"/>
  <c r="E17" i="3"/>
  <c r="D17" i="3"/>
  <c r="C17" i="3"/>
  <c r="K15" i="3"/>
  <c r="J15" i="3"/>
  <c r="J12" i="3" s="1"/>
  <c r="I15" i="3"/>
  <c r="H15" i="3"/>
  <c r="G15" i="3"/>
  <c r="F15" i="3"/>
  <c r="E15" i="3"/>
  <c r="D15" i="3"/>
  <c r="C15" i="3"/>
  <c r="K14" i="3"/>
  <c r="K12" i="3" s="1"/>
  <c r="J14" i="3"/>
  <c r="I14" i="3"/>
  <c r="H14" i="3"/>
  <c r="G14" i="3"/>
  <c r="F14" i="3"/>
  <c r="E14" i="3"/>
  <c r="D14" i="3"/>
  <c r="C14" i="3"/>
  <c r="C12" i="3" s="1"/>
  <c r="K13" i="3"/>
  <c r="J13" i="3"/>
  <c r="I13" i="3"/>
  <c r="I12" i="3" s="1"/>
  <c r="H13" i="3"/>
  <c r="G13" i="3"/>
  <c r="F13" i="3"/>
  <c r="E13" i="3"/>
  <c r="D13" i="3"/>
  <c r="D12" i="3" s="1"/>
  <c r="C13" i="3"/>
  <c r="K11" i="3"/>
  <c r="J11" i="3"/>
  <c r="I11" i="3"/>
  <c r="H11" i="3"/>
  <c r="G11" i="3"/>
  <c r="F11" i="3"/>
  <c r="E11" i="3"/>
  <c r="D11" i="3"/>
  <c r="C11" i="3"/>
  <c r="K10" i="3"/>
  <c r="J10" i="3"/>
  <c r="I10" i="3"/>
  <c r="H10" i="3"/>
  <c r="G10" i="3"/>
  <c r="F10" i="3"/>
  <c r="E10" i="3"/>
  <c r="D10" i="3"/>
  <c r="C10" i="3"/>
  <c r="K9" i="3"/>
  <c r="J9" i="3"/>
  <c r="I9" i="3"/>
  <c r="H9" i="3"/>
  <c r="G9" i="3"/>
  <c r="F9" i="3"/>
  <c r="E9" i="3"/>
  <c r="D9" i="3"/>
  <c r="C9" i="3"/>
  <c r="K8" i="3"/>
  <c r="K7" i="3" s="1"/>
  <c r="J8" i="3"/>
  <c r="I8" i="3"/>
  <c r="H8" i="3"/>
  <c r="G8" i="3"/>
  <c r="F8" i="3"/>
  <c r="E8" i="3"/>
  <c r="D8" i="3"/>
  <c r="C8" i="3"/>
  <c r="C7" i="3" s="1"/>
  <c r="K3" i="3"/>
  <c r="J3" i="3"/>
  <c r="I3" i="3"/>
  <c r="H3" i="3"/>
  <c r="G3" i="3"/>
  <c r="F3" i="3"/>
  <c r="E3" i="3"/>
  <c r="D3" i="3"/>
  <c r="C3" i="3"/>
  <c r="I2" i="3"/>
  <c r="F2" i="3"/>
  <c r="E2" i="3"/>
  <c r="D2" i="3"/>
  <c r="C2" i="3"/>
  <c r="B2" i="3"/>
  <c r="A2" i="3"/>
  <c r="D39" i="5" l="1"/>
  <c r="E39" i="5"/>
  <c r="H25" i="4"/>
  <c r="F25" i="4"/>
  <c r="C25" i="4"/>
  <c r="G39" i="5"/>
  <c r="H98" i="3"/>
  <c r="C114" i="3"/>
  <c r="J68" i="3"/>
  <c r="J52" i="3"/>
  <c r="C98" i="3"/>
  <c r="K98" i="3"/>
  <c r="J98" i="3"/>
  <c r="H103" i="3"/>
  <c r="G141" i="3"/>
  <c r="G139" i="3" s="1"/>
  <c r="E7" i="3"/>
  <c r="H12" i="3"/>
  <c r="E16" i="3"/>
  <c r="D16" i="3"/>
  <c r="C26" i="3"/>
  <c r="K26" i="3"/>
  <c r="D44" i="3"/>
  <c r="C111" i="3"/>
  <c r="C110" i="3" s="1"/>
  <c r="K111" i="3"/>
  <c r="J111" i="3"/>
  <c r="J110" i="3" s="1"/>
  <c r="G114" i="3"/>
  <c r="F114" i="3"/>
  <c r="I131" i="3"/>
  <c r="H68" i="3"/>
  <c r="G68" i="3"/>
  <c r="F98" i="3"/>
  <c r="F119" i="3"/>
  <c r="C119" i="3"/>
  <c r="F62" i="3"/>
  <c r="G98" i="3"/>
  <c r="K141" i="3"/>
  <c r="K139" i="3" s="1"/>
  <c r="F74" i="3"/>
  <c r="F37" i="3"/>
  <c r="D75" i="3"/>
  <c r="C75" i="3"/>
  <c r="K75" i="3"/>
  <c r="D98" i="3"/>
  <c r="K119" i="3"/>
  <c r="F131" i="3"/>
  <c r="F118" i="3" s="1"/>
  <c r="C16" i="3"/>
  <c r="K16" i="3"/>
  <c r="I52" i="3"/>
  <c r="I68" i="3"/>
  <c r="E98" i="3"/>
  <c r="J103" i="3"/>
  <c r="I103" i="3"/>
  <c r="G103" i="3"/>
  <c r="I37" i="3"/>
  <c r="J44" i="3"/>
  <c r="I44" i="3"/>
  <c r="H62" i="3"/>
  <c r="C103" i="3"/>
  <c r="K103" i="3"/>
  <c r="H114" i="3"/>
  <c r="H110" i="3" s="1"/>
  <c r="J119" i="3"/>
  <c r="H131" i="3"/>
  <c r="G131" i="3"/>
  <c r="D7" i="3"/>
  <c r="C37" i="3"/>
  <c r="K37" i="3"/>
  <c r="J37" i="3"/>
  <c r="H37" i="3"/>
  <c r="E68" i="3"/>
  <c r="E111" i="3"/>
  <c r="E110" i="3" s="1"/>
  <c r="I114" i="3"/>
  <c r="I110" i="3" s="1"/>
  <c r="D37" i="3"/>
  <c r="I75" i="3"/>
  <c r="E75" i="3"/>
  <c r="G111" i="3"/>
  <c r="G52" i="3"/>
  <c r="E62" i="3"/>
  <c r="D114" i="3"/>
  <c r="K114" i="3"/>
  <c r="K110" i="3" s="1"/>
  <c r="I119" i="3"/>
  <c r="D131" i="3"/>
  <c r="D26" i="3"/>
  <c r="I26" i="3"/>
  <c r="E118" i="3"/>
  <c r="C141" i="3"/>
  <c r="C139" i="3" s="1"/>
  <c r="C42" i="4"/>
  <c r="E74" i="3"/>
  <c r="D68" i="3"/>
  <c r="C68" i="3"/>
  <c r="K68" i="3"/>
  <c r="H75" i="3"/>
  <c r="H74" i="3" s="1"/>
  <c r="G75" i="3"/>
  <c r="G74" i="3" s="1"/>
  <c r="F12" i="3"/>
  <c r="E12" i="3"/>
  <c r="J26" i="3"/>
  <c r="E37" i="3"/>
  <c r="E44" i="3"/>
  <c r="F68" i="3"/>
  <c r="J75" i="3"/>
  <c r="J74" i="3" s="1"/>
  <c r="G110" i="3"/>
  <c r="F111" i="3"/>
  <c r="F110" i="3" s="1"/>
  <c r="J7" i="3"/>
  <c r="G12" i="3"/>
  <c r="H16" i="3"/>
  <c r="G16" i="3"/>
  <c r="G6" i="3" s="1"/>
  <c r="F16" i="3"/>
  <c r="F44" i="3"/>
  <c r="D52" i="3"/>
  <c r="C52" i="3"/>
  <c r="K52" i="3"/>
  <c r="E103" i="3"/>
  <c r="D103" i="3"/>
  <c r="H119" i="3"/>
  <c r="H118" i="3" s="1"/>
  <c r="G119" i="3"/>
  <c r="J141" i="3"/>
  <c r="J139" i="3" s="1"/>
  <c r="I141" i="3"/>
  <c r="I139" i="3" s="1"/>
  <c r="H141" i="3"/>
  <c r="H139" i="3" s="1"/>
  <c r="E52" i="3"/>
  <c r="F103" i="3"/>
  <c r="C44" i="3"/>
  <c r="J16" i="3"/>
  <c r="I16" i="3"/>
  <c r="H44" i="3"/>
  <c r="G44" i="3"/>
  <c r="F52" i="3"/>
  <c r="J62" i="3"/>
  <c r="I62" i="3"/>
  <c r="C131" i="3"/>
  <c r="C118" i="3" s="1"/>
  <c r="K131" i="3"/>
  <c r="K118" i="3" s="1"/>
  <c r="J131" i="3"/>
  <c r="G37" i="3"/>
  <c r="F26" i="3"/>
  <c r="E26" i="3"/>
  <c r="C62" i="3"/>
  <c r="K62" i="3"/>
  <c r="I98" i="3"/>
  <c r="I74" i="3" s="1"/>
  <c r="D110" i="3"/>
  <c r="K44" i="3"/>
  <c r="K6" i="3" s="1"/>
  <c r="I7" i="3"/>
  <c r="H7" i="3"/>
  <c r="G7" i="3"/>
  <c r="F7" i="3"/>
  <c r="H52" i="3"/>
  <c r="D62" i="3"/>
  <c r="D119" i="3"/>
  <c r="D118" i="3" s="1"/>
  <c r="F141" i="3"/>
  <c r="F139" i="3" s="1"/>
  <c r="E141" i="3"/>
  <c r="E139" i="3" s="1"/>
  <c r="D141" i="3"/>
  <c r="D139" i="3" s="1"/>
  <c r="E25" i="4"/>
  <c r="E42" i="4" s="1"/>
  <c r="G25" i="4"/>
  <c r="G42" i="4" s="1"/>
  <c r="D42" i="4"/>
  <c r="K25" i="4"/>
  <c r="K42" i="4" s="1"/>
  <c r="J25" i="4"/>
  <c r="J42" i="4" s="1"/>
  <c r="I25" i="4"/>
  <c r="I42" i="4" s="1"/>
  <c r="I39" i="5"/>
  <c r="C46" i="5"/>
  <c r="D40" i="5"/>
  <c r="D41" i="5" s="1"/>
  <c r="H42" i="4"/>
  <c r="F42" i="4"/>
  <c r="J118" i="3" l="1"/>
  <c r="G118" i="3"/>
  <c r="C6" i="3"/>
  <c r="F6" i="3"/>
  <c r="F167" i="3" s="1"/>
  <c r="K74" i="3"/>
  <c r="K167" i="3" s="1"/>
  <c r="C74" i="3"/>
  <c r="D6" i="3"/>
  <c r="D167" i="3" s="1"/>
  <c r="D187" i="3" s="1"/>
  <c r="I118" i="3"/>
  <c r="D74" i="3"/>
  <c r="H6" i="3"/>
  <c r="H167" i="3" s="1"/>
  <c r="H187" i="3" s="1"/>
  <c r="G167" i="3"/>
  <c r="I6" i="3"/>
  <c r="I167" i="3" s="1"/>
  <c r="J6" i="3"/>
  <c r="J167" i="3" s="1"/>
  <c r="E6" i="3"/>
  <c r="E167" i="3" s="1"/>
  <c r="E187" i="3" s="1"/>
  <c r="D46" i="5"/>
  <c r="E40" i="5"/>
  <c r="E41" i="5" s="1"/>
  <c r="C167" i="3" l="1"/>
  <c r="C187" i="3" s="1"/>
  <c r="H40" i="5"/>
  <c r="H41" i="5" s="1"/>
  <c r="E46" i="5"/>
  <c r="G40" i="5"/>
  <c r="G41" i="5" s="1"/>
  <c r="G46" i="5" s="1"/>
  <c r="H46" i="5" l="1"/>
  <c r="I41" i="5"/>
  <c r="I46" i="5" l="1"/>
  <c r="J40" i="5"/>
  <c r="J41" i="5" s="1"/>
  <c r="J46" i="5" l="1"/>
  <c r="K40" i="5"/>
  <c r="K41" i="5" s="1"/>
  <c r="K46" i="5" s="1"/>
  <c r="K35" i="2" l="1"/>
  <c r="J35" i="2"/>
  <c r="I35" i="2"/>
  <c r="H35" i="2"/>
  <c r="G35" i="2"/>
  <c r="F35" i="2"/>
  <c r="E35" i="2"/>
  <c r="D35" i="2"/>
  <c r="D37" i="2" s="1"/>
  <c r="D41" i="2" s="1"/>
  <c r="D43" i="2" s="1"/>
  <c r="C35" i="2"/>
  <c r="L21" i="2"/>
  <c r="K21" i="2"/>
  <c r="J21" i="2"/>
  <c r="I21" i="2"/>
  <c r="H21" i="2"/>
  <c r="G21" i="2"/>
  <c r="F21" i="2"/>
  <c r="E21" i="2"/>
  <c r="E37" i="2" s="1"/>
  <c r="E41" i="2" s="1"/>
  <c r="E43" i="2" s="1"/>
  <c r="D21" i="2"/>
  <c r="C21" i="2"/>
  <c r="C37" i="2" s="1"/>
  <c r="C41" i="2" s="1"/>
  <c r="C43" i="2" s="1"/>
  <c r="K3" i="2"/>
  <c r="J3" i="2"/>
  <c r="I3" i="2"/>
  <c r="H3" i="2"/>
  <c r="G3" i="2"/>
  <c r="F3" i="2"/>
  <c r="E3" i="2"/>
  <c r="D3" i="2"/>
  <c r="C3" i="2"/>
  <c r="I2" i="2"/>
  <c r="F2" i="2"/>
  <c r="E2" i="2"/>
  <c r="D2" i="2"/>
  <c r="C2" i="2"/>
  <c r="B2" i="2"/>
  <c r="A2" i="2"/>
  <c r="J31" i="1"/>
  <c r="I31" i="1"/>
  <c r="H31" i="1"/>
  <c r="G31" i="1"/>
  <c r="F31" i="1"/>
  <c r="E31" i="1"/>
  <c r="D31" i="1"/>
  <c r="C31" i="1"/>
  <c r="B31" i="1"/>
  <c r="J30" i="1"/>
  <c r="I30" i="1"/>
  <c r="H30" i="1"/>
  <c r="G30" i="1"/>
  <c r="F30" i="1"/>
  <c r="E30" i="1"/>
  <c r="D30" i="1"/>
  <c r="C30" i="1"/>
  <c r="B30" i="1"/>
  <c r="J28" i="1"/>
  <c r="I28" i="1"/>
  <c r="H28" i="1"/>
  <c r="H32" i="1" s="1"/>
  <c r="G28" i="1"/>
  <c r="F28" i="1"/>
  <c r="E28" i="1"/>
  <c r="D28" i="1"/>
  <c r="C28" i="1"/>
  <c r="B28" i="1"/>
  <c r="J27" i="1"/>
  <c r="I27" i="1"/>
  <c r="H27" i="1"/>
  <c r="G27" i="1"/>
  <c r="F27" i="1"/>
  <c r="E27" i="1"/>
  <c r="D27" i="1"/>
  <c r="C27" i="1"/>
  <c r="B27" i="1"/>
  <c r="J23" i="1"/>
  <c r="I23" i="1"/>
  <c r="H23" i="1"/>
  <c r="G23" i="1"/>
  <c r="F23" i="1"/>
  <c r="E23" i="1"/>
  <c r="D23" i="1"/>
  <c r="C23" i="1"/>
  <c r="B23" i="1"/>
  <c r="J21" i="1"/>
  <c r="I21" i="1"/>
  <c r="H21" i="1"/>
  <c r="G21" i="1"/>
  <c r="F21" i="1"/>
  <c r="E21" i="1"/>
  <c r="D21" i="1"/>
  <c r="C21" i="1"/>
  <c r="B21" i="1"/>
  <c r="A21" i="1"/>
  <c r="J20" i="1"/>
  <c r="I20" i="1"/>
  <c r="H20" i="1"/>
  <c r="G20" i="1"/>
  <c r="F20" i="1"/>
  <c r="E20" i="1"/>
  <c r="D20" i="1"/>
  <c r="C20" i="1"/>
  <c r="B20" i="1"/>
  <c r="A20" i="1"/>
  <c r="J16" i="1"/>
  <c r="I16" i="1"/>
  <c r="H16" i="1"/>
  <c r="G16" i="1"/>
  <c r="G18" i="1" s="1"/>
  <c r="F16" i="1"/>
  <c r="F18" i="1" s="1"/>
  <c r="E16" i="1"/>
  <c r="D16" i="1"/>
  <c r="D18" i="1" s="1"/>
  <c r="C16" i="1"/>
  <c r="B16" i="1"/>
  <c r="E18" i="1"/>
  <c r="J7" i="1"/>
  <c r="I7" i="1"/>
  <c r="H7" i="1"/>
  <c r="G7" i="1"/>
  <c r="F7" i="1"/>
  <c r="E7" i="1"/>
  <c r="D7" i="1"/>
  <c r="C7" i="1"/>
  <c r="B7" i="1"/>
  <c r="J6" i="1"/>
  <c r="I6" i="1"/>
  <c r="H6" i="1"/>
  <c r="G6" i="1"/>
  <c r="F6" i="1"/>
  <c r="E6" i="1"/>
  <c r="D6" i="1"/>
  <c r="C6" i="1"/>
  <c r="B6" i="1"/>
  <c r="J5" i="1"/>
  <c r="I5" i="1"/>
  <c r="H5" i="1"/>
  <c r="G5" i="1"/>
  <c r="F5" i="1"/>
  <c r="E5" i="1"/>
  <c r="E10" i="1" s="1"/>
  <c r="D5" i="1"/>
  <c r="C5" i="1"/>
  <c r="B5" i="1"/>
  <c r="J3" i="1"/>
  <c r="I3" i="1"/>
  <c r="H3" i="1"/>
  <c r="G3" i="1"/>
  <c r="F3" i="1"/>
  <c r="E3" i="1"/>
  <c r="D3" i="1"/>
  <c r="C3" i="1"/>
  <c r="B3" i="1"/>
  <c r="H2" i="1"/>
  <c r="E2" i="1"/>
  <c r="D2" i="1"/>
  <c r="C2" i="1"/>
  <c r="B2" i="1"/>
  <c r="A2" i="1"/>
  <c r="H37" i="2" l="1"/>
  <c r="H41" i="2" s="1"/>
  <c r="H43" i="2" s="1"/>
  <c r="B10" i="1"/>
  <c r="J10" i="1"/>
  <c r="G32" i="1"/>
  <c r="G10" i="1"/>
  <c r="G19" i="1" s="1"/>
  <c r="G22" i="1" s="1"/>
  <c r="G24" i="1" s="1"/>
  <c r="I32" i="1"/>
  <c r="B32" i="1"/>
  <c r="J32" i="1"/>
  <c r="D10" i="1"/>
  <c r="D19" i="1" s="1"/>
  <c r="D22" i="1" s="1"/>
  <c r="D24" i="1" s="1"/>
  <c r="F32" i="1"/>
  <c r="F10" i="1"/>
  <c r="F19" i="1" s="1"/>
  <c r="F22" i="1" s="1"/>
  <c r="F24" i="1" s="1"/>
  <c r="H10" i="1"/>
  <c r="B18" i="1"/>
  <c r="B19" i="1" s="1"/>
  <c r="B22" i="1" s="1"/>
  <c r="B24" i="1" s="1"/>
  <c r="J18" i="1"/>
  <c r="J19" i="1" s="1"/>
  <c r="J22" i="1" s="1"/>
  <c r="J24" i="1" s="1"/>
  <c r="I18" i="1"/>
  <c r="I19" i="1" s="1"/>
  <c r="I22" i="1" s="1"/>
  <c r="I24" i="1" s="1"/>
  <c r="C10" i="1"/>
  <c r="E19" i="1"/>
  <c r="E22" i="1" s="1"/>
  <c r="E24" i="1" s="1"/>
  <c r="H18" i="1"/>
  <c r="E32" i="1"/>
  <c r="D32" i="1"/>
  <c r="C32" i="1"/>
  <c r="I10" i="1"/>
  <c r="C18" i="1"/>
  <c r="F37" i="2"/>
  <c r="F41" i="2" s="1"/>
  <c r="F43" i="2" s="1"/>
  <c r="G37" i="2"/>
  <c r="G41" i="2" s="1"/>
  <c r="G43" i="2" s="1"/>
  <c r="I37" i="2"/>
  <c r="I41" i="2" s="1"/>
  <c r="I43" i="2" s="1"/>
  <c r="K37" i="2"/>
  <c r="K41" i="2" s="1"/>
  <c r="K43" i="2" s="1"/>
  <c r="J37" i="2"/>
  <c r="J41" i="2" s="1"/>
  <c r="J43" i="2" s="1"/>
  <c r="C19" i="1" l="1"/>
  <c r="C22" i="1" s="1"/>
  <c r="C24" i="1" s="1"/>
  <c r="H19" i="1"/>
  <c r="H22" i="1" s="1"/>
  <c r="H24" i="1" s="1"/>
</calcChain>
</file>

<file path=xl/sharedStrings.xml><?xml version="1.0" encoding="utf-8"?>
<sst xmlns="http://schemas.openxmlformats.org/spreadsheetml/2006/main" count="1644" uniqueCount="561">
  <si>
    <t>R thousands</t>
  </si>
  <si>
    <t>Financial Performance</t>
  </si>
  <si>
    <t>Property rates</t>
  </si>
  <si>
    <t>Service charges</t>
  </si>
  <si>
    <t>Investment revenue</t>
  </si>
  <si>
    <t>Transfers recognised - operational</t>
  </si>
  <si>
    <t>Other own revenue</t>
  </si>
  <si>
    <t>Total Revenue (excluding capital transfers and contributions)</t>
  </si>
  <si>
    <t>Employee costs</t>
  </si>
  <si>
    <t>Remuneration of councillors</t>
  </si>
  <si>
    <t>Depreciation &amp; asset impairment</t>
  </si>
  <si>
    <t>Finance charges</t>
  </si>
  <si>
    <t>Inventory consumed and bulk purchases</t>
  </si>
  <si>
    <t>Transfers and grants</t>
  </si>
  <si>
    <t>Other expenditure</t>
  </si>
  <si>
    <t>Total Expenditure</t>
  </si>
  <si>
    <t>Surplus/(Deficit)</t>
  </si>
  <si>
    <t>Transfers and subsidies - capital (monetary allocations) (National / Provincial and District)</t>
  </si>
  <si>
    <t>Surplus/(Deficit) after capital transfers &amp; contributions</t>
  </si>
  <si>
    <t>Taxation</t>
  </si>
  <si>
    <t>Surplus/ (Deficit) for the year</t>
  </si>
  <si>
    <t>Capital expenditure &amp; funds sources</t>
  </si>
  <si>
    <t>Capital expenditure</t>
  </si>
  <si>
    <t>Transfers recognised - capital</t>
  </si>
  <si>
    <t>Borrowing</t>
  </si>
  <si>
    <t>Internally generated funds</t>
  </si>
  <si>
    <t>Total sources of capital funds</t>
  </si>
  <si>
    <t>Financial position</t>
  </si>
  <si>
    <t>Total current assets</t>
  </si>
  <si>
    <t>Total non current assets</t>
  </si>
  <si>
    <t>Total current liabilities</t>
  </si>
  <si>
    <t>Total non current liabilities</t>
  </si>
  <si>
    <t>Community wealth/Equity</t>
  </si>
  <si>
    <t>Cash flows</t>
  </si>
  <si>
    <t>Net cash from (used) operating</t>
  </si>
  <si>
    <t>Net cash from (used) investing</t>
  </si>
  <si>
    <t>Net cash from (used) financing</t>
  </si>
  <si>
    <t>Cash/cash equivalents at the year end</t>
  </si>
  <si>
    <t>Revenue by Source</t>
  </si>
  <si>
    <t>Service charges - electricity revenue</t>
  </si>
  <si>
    <t>Service charges - water revenue</t>
  </si>
  <si>
    <t>Service charges - sanitation revenue</t>
  </si>
  <si>
    <t>Service charges - refuse revenue</t>
  </si>
  <si>
    <t>Rental of facilities and equipment</t>
  </si>
  <si>
    <t>Interest earned - external investments</t>
  </si>
  <si>
    <t>Interest earned - outstanding debtors</t>
  </si>
  <si>
    <t>Dividends received</t>
  </si>
  <si>
    <t>Fines, penalties and forfeits</t>
  </si>
  <si>
    <t>Licences and permits</t>
  </si>
  <si>
    <t>Agency services</t>
  </si>
  <si>
    <t>Transfers and subsidies</t>
  </si>
  <si>
    <t>Other revenue</t>
  </si>
  <si>
    <t>Gains</t>
  </si>
  <si>
    <t>Expenditure By Type</t>
  </si>
  <si>
    <t>Employee related costs</t>
  </si>
  <si>
    <t>Debt impairment</t>
  </si>
  <si>
    <t>Bulk purchases - electricity</t>
  </si>
  <si>
    <t>Inventory consumed</t>
  </si>
  <si>
    <t>Contracted services</t>
  </si>
  <si>
    <t>Losses</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</si>
  <si>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</si>
  <si>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</si>
  <si>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References</t>
  </si>
  <si>
    <r>
      <t xml:space="preserve">1. Revenue includes </t>
    </r>
    <r>
      <rPr>
        <i/>
        <u/>
        <sz val="8"/>
        <rFont val="Arial Narrow"/>
        <family val="2"/>
      </rPr>
      <t>sales</t>
    </r>
    <r>
      <rPr>
        <i/>
        <sz val="8"/>
        <rFont val="Arial Narrow"/>
        <family val="2"/>
      </rPr>
      <t xml:space="preserve"> of: (insert description)</t>
    </r>
  </si>
  <si>
    <t>2. Bulk purchases - electricity</t>
  </si>
  <si>
    <t>3. Expenditure includes repairs &amp; maintenance of:</t>
  </si>
  <si>
    <t>4. Previously described as 'bad or doubtful debts' - amounts shown should reflect the change in the provision for debt impairment</t>
  </si>
  <si>
    <t>5. All materials not part of 'bulk' e.g  road making materials, pipe, cable etc.</t>
  </si>
  <si>
    <t>Capital expenditure by Asset Class/Sub-class</t>
  </si>
  <si>
    <t>Infrastructure</t>
  </si>
  <si>
    <t>Roads Infrastructure</t>
  </si>
  <si>
    <t>Roads</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</si>
  <si>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</si>
  <si>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</si>
  <si>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</si>
  <si>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</si>
  <si>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</si>
  <si>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</si>
  <si>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</si>
  <si>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</si>
  <si>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</si>
  <si>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</si>
  <si>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</si>
  <si>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</si>
  <si>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</si>
  <si>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</si>
  <si>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</si>
  <si>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</si>
  <si>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</si>
  <si>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</si>
  <si>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</si>
  <si>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</si>
  <si>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</si>
  <si>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</si>
  <si>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</si>
  <si>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</si>
  <si>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</si>
  <si>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</si>
  <si>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</si>
  <si>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</si>
  <si>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Reticulation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</si>
  <si>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</si>
  <si>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</si>
  <si>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</si>
  <si>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</si>
  <si>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</si>
  <si>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</si>
  <si>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</si>
  <si>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</si>
  <si>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</si>
  <si>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</si>
  <si>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</si>
  <si>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</si>
  <si>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</si>
  <si>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</si>
  <si>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</si>
  <si>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</si>
  <si>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</si>
  <si>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</si>
  <si>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</si>
  <si>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</si>
  <si>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</si>
  <si>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</si>
  <si>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</si>
  <si>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</si>
  <si>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</si>
  <si>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</si>
  <si>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</si>
  <si>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</si>
  <si>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</si>
  <si>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</si>
  <si>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</si>
  <si>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</si>
  <si>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</si>
  <si>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</si>
  <si>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Libraries</t>
  </si>
  <si>
    <t>Cemeteries/Crematoria</t>
  </si>
  <si>
    <t>Police</t>
  </si>
  <si>
    <t>Parks</t>
  </si>
  <si>
    <t>Public Open Space</t>
  </si>
  <si>
    <t>Nature Reserves</t>
  </si>
  <si>
    <t>Public Ablution Facilities</t>
  </si>
  <si>
    <t>Markets</t>
  </si>
  <si>
    <t>Stalls</t>
  </si>
  <si>
    <t>Abattoirs</t>
  </si>
  <si>
    <t>Airports</t>
  </si>
  <si>
    <t>Taxi Ranks/Bus Terminals</t>
  </si>
  <si>
    <t>Sport and Recreation Facilities</t>
  </si>
  <si>
    <t>Indoor Facilities</t>
  </si>
  <si>
    <t>Outdoor Facilities</t>
  </si>
  <si>
    <t>Heritage assets</t>
  </si>
  <si>
    <t>Monuments</t>
  </si>
  <si>
    <t>Historic Buildings</t>
  </si>
  <si>
    <t>Works of Art</t>
  </si>
  <si>
    <t>Conservation Areas</t>
  </si>
  <si>
    <t>Other Heritage</t>
  </si>
  <si>
    <t>Investment properties</t>
  </si>
  <si>
    <t>Revenue Generating</t>
  </si>
  <si>
    <t>Improved Property</t>
  </si>
  <si>
    <t>Unimproved Property</t>
  </si>
  <si>
    <t>Non-revenue Generating</t>
  </si>
  <si>
    <t>Other assets</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</si>
  <si>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</si>
  <si>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</si>
  <si>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</si>
  <si>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</si>
  <si>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</si>
  <si>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</si>
  <si>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</si>
  <si>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</si>
  <si>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</si>
  <si>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</si>
  <si>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</si>
  <si>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</si>
  <si>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</si>
  <si>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</si>
  <si>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</si>
  <si>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</si>
  <si>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</si>
  <si>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</si>
  <si>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</si>
  <si>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</si>
  <si>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</si>
  <si>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</si>
  <si>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</si>
  <si>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</si>
  <si>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</si>
  <si>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</si>
  <si>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</si>
  <si>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</si>
  <si>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Land</t>
  </si>
  <si>
    <t>Zoo's, Marine and Non-biological Animals</t>
  </si>
  <si>
    <t>Total capital expenditure on assets</t>
  </si>
  <si>
    <t>Funded by:</t>
  </si>
  <si>
    <t>National Government</t>
  </si>
  <si>
    <t>Provincial Government</t>
  </si>
  <si>
    <t>Parent Municipality</t>
  </si>
  <si>
    <t>District Municipality</t>
  </si>
  <si>
    <t>Total Capital Funding</t>
  </si>
  <si>
    <t>1. Municipalities may choose to appropriate for capital expenditure for three years or for one year (if one year appropriation projected expenditure required for yr2 and yr3).</t>
  </si>
  <si>
    <t xml:space="preserve">2. Include capital component of PPP unitary payment. </t>
  </si>
  <si>
    <t>3. Include finance leases and PPP capital funding component of unitary payment</t>
  </si>
  <si>
    <t>4. Total Capital Funding must balance with Total Capital Expenditure</t>
  </si>
  <si>
    <t>check</t>
  </si>
  <si>
    <t>ASSETS</t>
  </si>
  <si>
    <t>Current assets</t>
  </si>
  <si>
    <t>Cash</t>
  </si>
  <si>
    <t>Call investment deposits</t>
  </si>
  <si>
    <t>Consumer debtors</t>
  </si>
  <si>
    <t>Other debtors</t>
  </si>
  <si>
    <t>Current portion of long-term receivables</t>
  </si>
  <si>
    <t>Inventory</t>
  </si>
  <si>
    <t>Non current assets</t>
  </si>
  <si>
    <t>Long-term receivables</t>
  </si>
  <si>
    <t>Investments</t>
  </si>
  <si>
    <t>Investment property</t>
  </si>
  <si>
    <t>Investment in Associate</t>
  </si>
  <si>
    <t>Property, plant and equipment</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</si>
  <si>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</si>
  <si>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</si>
  <si>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</si>
  <si>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</si>
  <si>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</si>
  <si>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</si>
  <si>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</si>
  <si>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</si>
  <si>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</si>
  <si>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</si>
  <si>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</si>
  <si>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</si>
  <si>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</si>
  <si>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</si>
  <si>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</si>
  <si>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</si>
  <si>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</si>
  <si>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1. Include 'Construction-work-in-progress' (disclosed separately in annual financial statements)</t>
  </si>
  <si>
    <t>2. Net assets must balance with Total Community Wealth/Equity</t>
  </si>
  <si>
    <t>3. Include deferred tax and tax provisions</t>
  </si>
  <si>
    <t>check balance</t>
  </si>
  <si>
    <t>CASH FLOW FROM OPERATING ACTIVITIES</t>
  </si>
  <si>
    <t>Receipts</t>
  </si>
  <si>
    <t>Transfers and Subsidies - Operational</t>
  </si>
  <si>
    <t>Transfers and Subsidies - Capital</t>
  </si>
  <si>
    <t>Interest</t>
  </si>
  <si>
    <t>Dividends</t>
  </si>
  <si>
    <t>Payments</t>
  </si>
  <si>
    <t>Suppliers and employees</t>
  </si>
  <si>
    <t>Dividends paid</t>
  </si>
  <si>
    <t>Transfers and Grants</t>
  </si>
  <si>
    <t>NET CASH FROM/(USED) OPERATING ACTIVITIES</t>
  </si>
  <si>
    <t>CASH FLOWS FROM INVESTING ACTIVITIES</t>
  </si>
  <si>
    <t>Proceeds on disposal of PPE</t>
  </si>
  <si>
    <t>Decrease (increase) in non-current receivables</t>
  </si>
  <si>
    <t>Decrease (increase) in non-current investments</t>
  </si>
  <si>
    <t>Capital assets</t>
  </si>
  <si>
    <t>NET CASH FROM/(USED) INVESTING ACTIVITIES</t>
  </si>
  <si>
    <t>CASH FLOWS FROM FINANCING ACTIVITIES</t>
  </si>
  <si>
    <t>Short term loans</t>
  </si>
  <si>
    <t>Borrowing long term/refinancing</t>
  </si>
  <si>
    <t>Increase (decrease) in consumer deposits</t>
  </si>
  <si>
    <t>Repayment of borrowing</t>
  </si>
  <si>
    <t>NET CASH FROM/(USED) FINANCING ACTIVITIES</t>
  </si>
  <si>
    <t>NET INCREASE/ (DECREASE) IN CASH HELD</t>
  </si>
  <si>
    <t>Cash/cash equivalents at the year begin:</t>
  </si>
  <si>
    <t>Cash/cash equivalents at the year end:</t>
  </si>
  <si>
    <t>1. The end balance of Cash/cash equivalents must reconcile to detail in Table SD6</t>
  </si>
  <si>
    <t>2. Cash equivalents includes investments with maturities of 3 months or less</t>
  </si>
  <si>
    <t>Performance target description</t>
  </si>
  <si>
    <t>Unit of measurement</t>
  </si>
  <si>
    <t>Insert measure/s description</t>
  </si>
  <si>
    <t>Notes</t>
  </si>
  <si>
    <t>1. The format of the objectives are to be negotiated between the entity and the municipality</t>
  </si>
  <si>
    <t>Special Economic Zone</t>
  </si>
  <si>
    <t>EISOWAVE Green Manufacturing Hub</t>
  </si>
  <si>
    <t>De hoop and Flag Boshielo RMP's</t>
  </si>
  <si>
    <t>Mining Research study</t>
  </si>
  <si>
    <t>Malekane steelbridge replacement</t>
  </si>
  <si>
    <t>International Twinning Agreement</t>
  </si>
  <si>
    <t>Dry Sanitation Top Structure Supply</t>
  </si>
  <si>
    <t xml:space="preserve">ERF 488 Land Development </t>
  </si>
  <si>
    <t>AGRI-SETA Funding Application</t>
  </si>
  <si>
    <t xml:space="preserve"> District Tourism Route</t>
  </si>
  <si>
    <t>Support to SMMEs and Co-operatives</t>
  </si>
  <si>
    <t>SMME&amp;Cooperatives Incubation Hub</t>
  </si>
  <si>
    <t>Youth Entrepreneurship Development and Support</t>
  </si>
  <si>
    <t>Agang Cotton Farming Initiative</t>
  </si>
  <si>
    <t xml:space="preserve">Strategic Partnerships </t>
  </si>
  <si>
    <t>Fundraising</t>
  </si>
  <si>
    <t>Resource Information Cenre</t>
  </si>
  <si>
    <t xml:space="preserve">SDA website maintenance </t>
  </si>
  <si>
    <t xml:space="preserve">Stakeholder management </t>
  </si>
  <si>
    <t>Description of indicator</t>
  </si>
  <si>
    <t>Basis of calculation</t>
  </si>
  <si>
    <t>Borrowing Management</t>
  </si>
  <si>
    <t>Credit Rating</t>
  </si>
  <si>
    <t>Capital Charges to Operating Expenditure</t>
  </si>
  <si>
    <t>Finance charges &amp; Depreciation / Operating Expenditure</t>
  </si>
  <si>
    <t>Borrowed funding of capital expenditure</t>
  </si>
  <si>
    <t>Borrowing/Capital expenditure excl. transfers and grants and contributions</t>
  </si>
  <si>
    <t>Safety of Capital</t>
  </si>
  <si>
    <t>Gearing</t>
  </si>
  <si>
    <t>Long Term Borrowing / Funds &amp; Reserves</t>
  </si>
  <si>
    <t>Liquidity</t>
  </si>
  <si>
    <t>Current Ratio</t>
  </si>
  <si>
    <t>Current assets / current liabilities</t>
  </si>
  <si>
    <t>Current Ratio adjusted for debtors</t>
  </si>
  <si>
    <t>Current assets/current liabilities less debtors &gt; 90 days</t>
  </si>
  <si>
    <t>Liquidity Ratio</t>
  </si>
  <si>
    <t>Monetary Assets / Current Liabilities</t>
  </si>
  <si>
    <t>Revenue Management</t>
  </si>
  <si>
    <t>Annual Debtors Collection Rate (Payment Level %)</t>
  </si>
  <si>
    <t>Last 12 Mths Receipts / Last 12 Mths Billing</t>
  </si>
  <si>
    <t>Current Debtors Collection Rate (Cash receipts % of Ratepayer &amp; Other revenue)</t>
  </si>
  <si>
    <t>Outstanding Debtors to Revenue</t>
  </si>
  <si>
    <t>Total Outstanding Debtors to Annual Revenue</t>
  </si>
  <si>
    <t>Longstanding Debtors Reduction Due To Recovery</t>
  </si>
  <si>
    <t>Debtors &gt; 12 Mths Recovered / Total Debtors &gt; 12 Months Old</t>
  </si>
  <si>
    <t>Creditors Management</t>
  </si>
  <si>
    <t>Creditors System Efficiency</t>
  </si>
  <si>
    <t>% of Creditors Paid Within Terms (within MFMA s 65(e))</t>
  </si>
  <si>
    <t>Creditors to Cash and Investments</t>
  </si>
  <si>
    <t>Funding of Provisions</t>
  </si>
  <si>
    <t>Percentage Of Provisions Not Funded</t>
  </si>
  <si>
    <t>Unfunded Provisions/Total Provisions</t>
  </si>
  <si>
    <t>Other Indicators</t>
  </si>
  <si>
    <t>Electricity Distribution Losses (2)</t>
  </si>
  <si>
    <r>
      <t>Total Volume Losses (kW</t>
    </r>
    <r>
      <rPr>
        <sz val="8"/>
        <rFont val="Arial Narrow"/>
        <family val="2"/>
      </rPr>
      <t>)</t>
    </r>
  </si>
  <si>
    <t>Total Cost of Losses (Rand '000)</t>
  </si>
  <si>
    <t>% Volume (units purchased and generated less units sold)/units purchased and generated</t>
  </si>
  <si>
    <t>Water Distribution Losses (2)</t>
  </si>
  <si>
    <t>Total Volume Losses (kℓ)</t>
  </si>
  <si>
    <t>Employee costs/Total Revenue - capital revenue</t>
  </si>
  <si>
    <t>Remuneration</t>
  </si>
  <si>
    <t>Total remuneration/(Total Revenue - capital revenue)</t>
  </si>
  <si>
    <t>Repairs &amp; Maintenance</t>
  </si>
  <si>
    <t>R&amp;M/Total Revenue - capital revenue</t>
  </si>
  <si>
    <t>Finance charges &amp; Depreciation</t>
  </si>
  <si>
    <t>FC&amp;D/(Total Revenue - capital revenue)</t>
  </si>
  <si>
    <t>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</si>
  <si>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</si>
  <si>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</si>
  <si>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</si>
  <si>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</si>
  <si>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</si>
  <si>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</si>
  <si>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Delete if not an electricity entity</t>
  </si>
  <si>
    <t>(2) Delete if not an water entity</t>
  </si>
  <si>
    <t>Calculation data</t>
  </si>
  <si>
    <t>Total Capital Expenditure</t>
  </si>
  <si>
    <t>Public contributions &amp; donations</t>
  </si>
  <si>
    <t>Debt</t>
  </si>
  <si>
    <t>Debtors &gt; 90 days</t>
  </si>
  <si>
    <t>Monetary current assets</t>
  </si>
  <si>
    <t>Last 12 months receipts</t>
  </si>
  <si>
    <t>Last 12 months billing</t>
  </si>
  <si>
    <t>Outstanding debtors</t>
  </si>
  <si>
    <t>Repairs and maintenance</t>
  </si>
  <si>
    <t>Total Operating Revenue - Operating Grants</t>
  </si>
  <si>
    <t>Debt service payments due within financial year</t>
  </si>
  <si>
    <t>Outstanding service debtors</t>
  </si>
  <si>
    <t>Annual revenue received for services</t>
  </si>
  <si>
    <t>Cash and investments</t>
  </si>
  <si>
    <t>Monthly fixed operational expenditure</t>
  </si>
  <si>
    <t>Fixed operational percentage estimate</t>
  </si>
  <si>
    <t>Outstanding creditors</t>
  </si>
  <si>
    <t>Investments by Maturity</t>
  </si>
  <si>
    <t>Period of Investment</t>
  </si>
  <si>
    <t>Type of Investment</t>
  </si>
  <si>
    <t>Capital Guarantee
(Yes/ No)</t>
  </si>
  <si>
    <t>Variable or Fixed interest rate</t>
  </si>
  <si>
    <t xml:space="preserve">Interest Rate </t>
  </si>
  <si>
    <t>Commission Paid (Rands)</t>
  </si>
  <si>
    <t>Commission Recipient</t>
  </si>
  <si>
    <t>Expiry date of investment</t>
  </si>
  <si>
    <t>Opening balance</t>
  </si>
  <si>
    <t>Interest to be realised</t>
  </si>
  <si>
    <t>Partial / Premature Withdrawal</t>
  </si>
  <si>
    <t>Investment Top Up</t>
  </si>
  <si>
    <t>Closing Balance</t>
  </si>
  <si>
    <t>Name of institution &amp; investment ID</t>
  </si>
  <si>
    <t>Yrs/Months</t>
  </si>
  <si>
    <t>1. List investments in expiry date order</t>
  </si>
  <si>
    <t>2. If 'variable' is selected in column F, input interest rate range</t>
  </si>
  <si>
    <t>3. Withdrawals to be entered as negative</t>
  </si>
  <si>
    <t>N/A</t>
  </si>
  <si>
    <t>Summary of Employee and Board Member remuneration</t>
  </si>
  <si>
    <t>A</t>
  </si>
  <si>
    <t>B</t>
  </si>
  <si>
    <t>C</t>
  </si>
  <si>
    <t>D</t>
  </si>
  <si>
    <t>E</t>
  </si>
  <si>
    <t>F</t>
  </si>
  <si>
    <t>G</t>
  </si>
  <si>
    <t>H</t>
  </si>
  <si>
    <t>I</t>
  </si>
  <si>
    <t>Board Members of Entities</t>
  </si>
  <si>
    <t>Basic Salaries and Wages</t>
  </si>
  <si>
    <t>Pension and UIF Contributions</t>
  </si>
  <si>
    <t>Medical Aid Contributions</t>
  </si>
  <si>
    <t>Overtime</t>
  </si>
  <si>
    <t>Performance Bonus</t>
  </si>
  <si>
    <t>Motor Vehicle Allowance</t>
  </si>
  <si>
    <t>Cellphone Allowance</t>
  </si>
  <si>
    <t>Housing Allowances</t>
  </si>
  <si>
    <t>Other benefits and allowances</t>
  </si>
  <si>
    <t>Board Fees</t>
  </si>
  <si>
    <t>Payments in lieu of leave</t>
  </si>
  <si>
    <t>Long service awards</t>
  </si>
  <si>
    <t>Post-retirement benefit obligations</t>
  </si>
  <si>
    <t>Sub Total - Board Members of Entities</t>
  </si>
  <si>
    <t>% increase</t>
  </si>
  <si>
    <t>Senior Managers of Entities</t>
  </si>
  <si>
    <t>Sub Total - Senior Managers of Entities</t>
  </si>
  <si>
    <t>Other Staff of Entities</t>
  </si>
  <si>
    <t>Sub Total - Other Staff of Entities</t>
  </si>
  <si>
    <t>Total Municipal Entities remuneration</t>
  </si>
  <si>
    <t>1. If benefits in kind are provided (e.g. provision of living quarters) the full market value must be shown as the cost to the municipality</t>
  </si>
  <si>
    <t>Column Definitions:</t>
  </si>
  <si>
    <t>A. Audited actual for prior year (3 years before current year) as per the audited financial statements</t>
  </si>
  <si>
    <t>B. Audited actual for prior year (2 years before current year) as per the audited financial statements</t>
  </si>
  <si>
    <t>C. Audited actual for prior year (1 year before current year) as per the audited financial statements</t>
  </si>
  <si>
    <t>D. The original budget approved by council for the current year</t>
  </si>
  <si>
    <t>E. The budget for current year as adjusted by council resolution in terms of section 28 of the MFMA</t>
  </si>
  <si>
    <t>F. An estimate of final actual amounts (pre audit) for the current year at the point in time of preparing the next MTREF. This may differ from E</t>
  </si>
  <si>
    <t>G. The amount to be appropriated for the budget year</t>
  </si>
  <si>
    <t>H. The indicative projection for the 2nd year of the MTREF</t>
  </si>
  <si>
    <t>I. The indicative projection for the 3rd year of the MTREF</t>
  </si>
  <si>
    <t>Summary of Personnel Numbers</t>
  </si>
  <si>
    <t>Number</t>
  </si>
  <si>
    <t>Positions</t>
  </si>
  <si>
    <t>Permanent employees</t>
  </si>
  <si>
    <t>Contract employees</t>
  </si>
  <si>
    <t>Municipal Council and Boards of Municipal Entities</t>
  </si>
  <si>
    <t>Councillors (Political Office Bearers plus Other Councillors)</t>
  </si>
  <si>
    <t>Board Members of municipal entities</t>
  </si>
  <si>
    <t>Municipal entity employees</t>
  </si>
  <si>
    <t>CEO and Senior Managers</t>
  </si>
  <si>
    <t>Other Managers</t>
  </si>
  <si>
    <t>Professionals</t>
  </si>
  <si>
    <t>Finance</t>
  </si>
  <si>
    <t>Spatial/town planning</t>
  </si>
  <si>
    <t>Information Technology</t>
  </si>
  <si>
    <t>Electricity</t>
  </si>
  <si>
    <t>Water</t>
  </si>
  <si>
    <t>Sanitation</t>
  </si>
  <si>
    <t>Refuse</t>
  </si>
  <si>
    <t>Other</t>
  </si>
  <si>
    <t>Technicians</t>
  </si>
  <si>
    <t>Clerks (Clerical and administrative)</t>
  </si>
  <si>
    <t>Service and sales workers</t>
  </si>
  <si>
    <t>Skilled agricultural and fishery workers</t>
  </si>
  <si>
    <t>Craft and related trades</t>
  </si>
  <si>
    <t>Plant and Machine Operators</t>
  </si>
  <si>
    <t>Elementary Occupations</t>
  </si>
  <si>
    <t>Total Personnel Numbers</t>
  </si>
  <si>
    <t>Total entity employees headcount</t>
  </si>
  <si>
    <t>Finance personnel headcount</t>
  </si>
  <si>
    <t>Human Resources personnel headcount</t>
  </si>
  <si>
    <t>1. Full Time Equivalent (FTE). E.g. One full time person = 1FTE. A person working half time (say 4 hours out of 8) = 0.5FTE.</t>
  </si>
  <si>
    <t>2. s57 of the Systems Act</t>
  </si>
  <si>
    <t>3. Include only in Consolidated Statements</t>
  </si>
  <si>
    <t>4. Include municipal entity employees in Consolidated Statements</t>
  </si>
  <si>
    <t>5. Include headcount (number fo persons, Not FTE) of managers and staff only (exclude councillors)</t>
  </si>
  <si>
    <t>6. Managers who provide the direction of a critical technical function</t>
  </si>
  <si>
    <t>7. Total number of employees working on these functions</t>
  </si>
  <si>
    <t>July</t>
  </si>
  <si>
    <t>August</t>
  </si>
  <si>
    <t>Sept.</t>
  </si>
  <si>
    <t>October</t>
  </si>
  <si>
    <t>November</t>
  </si>
  <si>
    <t>December</t>
  </si>
  <si>
    <t>January</t>
  </si>
  <si>
    <t>February</t>
  </si>
  <si>
    <t>March</t>
  </si>
  <si>
    <t>April</t>
  </si>
  <si>
    <t>May</t>
  </si>
  <si>
    <t>June</t>
  </si>
  <si>
    <t>Operating Revenue By Source</t>
  </si>
  <si>
    <t>Operating Expenditure By Type</t>
  </si>
  <si>
    <t>Remuneration of Board Members</t>
  </si>
  <si>
    <t xml:space="preserve">Total capital expenditure </t>
  </si>
  <si>
    <t>Government - operating</t>
  </si>
  <si>
    <t>Government - capital</t>
  </si>
  <si>
    <t>Decrease (Increase) in non-current debtors</t>
  </si>
  <si>
    <t>Decrease (increase) other non-current receivables</t>
  </si>
  <si>
    <t>R thousand</t>
  </si>
  <si>
    <t>Capital expenditure on new assets by Asset Class/Sub-class</t>
  </si>
  <si>
    <t xml:space="preserve">Total Capital Expenditure on new assets </t>
  </si>
  <si>
    <t>1. Total Capital Expenditure on new assets (SD7a) plus Total Capital Expenditure on renewal of existing assets (SD7b) plus Total Capital Expenditure  on upgrading of existing assets (SD7e) must reconcile to total capital expenditure in Budgeted Capital Expenditure</t>
  </si>
  <si>
    <t>Capital expenditure on renewal of existing assets by Asset Class/Sub-class</t>
  </si>
  <si>
    <t>Total capital expenditure on renewal of existing assets</t>
  </si>
  <si>
    <t>Repairs and maintenance expenditure by Asset Class/Sub-class</t>
  </si>
  <si>
    <t>Total expenditure on repairs and maintenance of assets</t>
  </si>
  <si>
    <t>Depreciation by Asset Class/Sub-class</t>
  </si>
  <si>
    <t>Total Depreciation by Asset Class/Sub-class</t>
  </si>
  <si>
    <t>Capital expenditure on upgrading of existing assets by Asset Class/Sub-class</t>
  </si>
  <si>
    <t>Total capital expenditure on upgrading of existing assets</t>
  </si>
  <si>
    <t>Preceding Years</t>
  </si>
  <si>
    <t>Total Contract Value</t>
  </si>
  <si>
    <t>1,3</t>
  </si>
  <si>
    <t>Estimate</t>
  </si>
  <si>
    <t>Entities:</t>
  </si>
  <si>
    <t>Revenue Obligation By Contract</t>
  </si>
  <si>
    <t>Contract 1</t>
  </si>
  <si>
    <t>Contract 2</t>
  </si>
  <si>
    <t>Contract 3 etc</t>
  </si>
  <si>
    <t>Total Operating Revenue Implication</t>
  </si>
  <si>
    <t>Expenditure Obligation By Contract</t>
  </si>
  <si>
    <t>Total Operating Expenditure Implication</t>
  </si>
  <si>
    <t>Capital Expenditure Obligation By Contract</t>
  </si>
  <si>
    <t>Total Capital Expenditure Implication</t>
  </si>
  <si>
    <t>Total Entity Expenditure Implication</t>
  </si>
  <si>
    <t>1. Total implication for all preceding years to be summed and total stated in 'Preceding Years' column</t>
  </si>
  <si>
    <t>2. List all contracts with future financial obligations beyond the three years covered by the MTREF (MFMA s33)</t>
  </si>
  <si>
    <t>3. For entities with approved total revenue not exceeding R250 m - all contracts with an annual cost greater than R500 000. For entities with approved total revenue greater than R250 m - all contracts with an annual cost greater than R1million. For entities with approved total revenue greater than R500 m - all contracts with an annual cost greater than R5 million</t>
  </si>
  <si>
    <t>Function</t>
  </si>
  <si>
    <t>Project Description</t>
  </si>
  <si>
    <t>Project Number</t>
  </si>
  <si>
    <t>Type</t>
  </si>
  <si>
    <t>MTSF Service Outcome</t>
  </si>
  <si>
    <t>IUDF</t>
  </si>
  <si>
    <t>Own Strategic Objectives</t>
  </si>
  <si>
    <t>Asset Class</t>
  </si>
  <si>
    <t>Asset Sub-Class</t>
  </si>
  <si>
    <t>Ward Location</t>
  </si>
  <si>
    <t>GPS Longitude</t>
  </si>
  <si>
    <t>GPS Lattitude</t>
  </si>
  <si>
    <t>List all capital projects grouped by Entity</t>
  </si>
  <si>
    <t>Entity A</t>
  </si>
  <si>
    <t>Water project A</t>
  </si>
  <si>
    <t>Entity B</t>
  </si>
  <si>
    <t>Electricity project B</t>
  </si>
  <si>
    <t>Entity Capital expenditure</t>
  </si>
  <si>
    <t>1. Must reconcile with budget table D5</t>
  </si>
  <si>
    <t>2. Must reconcile with budget table D6</t>
  </si>
  <si>
    <t>3. Refer municipal budget requirements</t>
  </si>
  <si>
    <t>External mechanism</t>
  </si>
  <si>
    <r>
      <t xml:space="preserve">Period of agreement 
</t>
    </r>
    <r>
      <rPr>
        <sz val="8"/>
        <rFont val="Arial Narrow"/>
        <family val="2"/>
      </rPr>
      <t>1</t>
    </r>
  </si>
  <si>
    <t>Service provided</t>
  </si>
  <si>
    <t>Expiry date of service delivery agreement or contract</t>
  </si>
  <si>
    <r>
      <t xml:space="preserve">Monetary value of agreement 
</t>
    </r>
    <r>
      <rPr>
        <sz val="8"/>
        <rFont val="Arial Narrow"/>
        <family val="2"/>
      </rPr>
      <t>2</t>
    </r>
  </si>
  <si>
    <t>Name of organisation</t>
  </si>
  <si>
    <t>Years/months</t>
  </si>
  <si>
    <t>1. Total period from commencement until end</t>
  </si>
  <si>
    <t>2. Annual value</t>
  </si>
  <si>
    <t>Sekhukhune Development Agency - Table D1 Budget Summary</t>
  </si>
  <si>
    <t>Sekhukhune Development Agency - Table D2 Budgeted Financial Performance (revenue and expenditure)</t>
  </si>
  <si>
    <t>Sekhukhune Development Agency - Table D3 Capital Budget by asset class and funding</t>
  </si>
  <si>
    <t>Sekhukhune Development Agency - Table D4 Budgeted Financial Position</t>
  </si>
  <si>
    <t>Sekhukhune  Development Agency - Table D5 Budgeted Cash Flow</t>
  </si>
  <si>
    <t>Yes</t>
  </si>
  <si>
    <t>No</t>
  </si>
  <si>
    <t>Type of Entities Range:</t>
  </si>
  <si>
    <t>Consolidated Information</t>
  </si>
  <si>
    <t>MTREF Range:</t>
  </si>
  <si>
    <t>MTREF Linked:</t>
  </si>
  <si>
    <t>MTREF:</t>
  </si>
  <si>
    <t>Fin Year:</t>
  </si>
  <si>
    <t>Computer</t>
  </si>
  <si>
    <t>New</t>
  </si>
  <si>
    <t>SDA1 Computer 2021/22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</si>
</sst>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_);_(* \(#,##0,\);_(* &quot;–&quot;?_);_(@_)"/>
    <numFmt numFmtId="165" formatCode="#,###,,;\(#,###,,\)"/>
    <numFmt numFmtId="166" formatCode="#,###,;\(#,###,\)"/>
    <numFmt numFmtId="167" formatCode="_ * #,##0_ ;_ * \-#,##0_ ;_ * &quot;-&quot;??_ ;_ @_ "/>
    <numFmt numFmtId="168" formatCode="_ * #,##0.0000_ ;_ * \-#,##0.0000_ ;_ * &quot;-&quot;??_ ;_ @_ "/>
    <numFmt numFmtId="169" formatCode="_ * #,##0.0_ ;_ * \-#,##0.0_ ;_ * &quot;-&quot;??_ ;_ @_ "/>
    <numFmt numFmtId="170" formatCode="0.0%"/>
    <numFmt numFmtId="171" formatCode="[$-1C09]dd\ mmmm\ yyyy"/>
    <numFmt numFmtId="172" formatCode="_(* #,##0_);_(* \(#,##0\);_(* &quot;–&quot;?_);_(@_)"/>
    <numFmt numFmtId="173" formatCode="_(* #,##0.0%_);_(* \(#,##0.0%\);_(* &quot;–&quot;?_);_(@_)"/>
    <numFmt numFmtId="174" formatCode="#,###,;[Red]\(#,###,\)"/>
  </numFmts>
  <fonts count="15"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u/>
      <sz val="8"/>
      <name val="Arial Narrow"/>
      <family val="2"/>
    </font>
    <font>
      <i/>
      <sz val="8"/>
      <name val="Arial Narrow"/>
      <family val="2"/>
    </font>
    <font>
      <sz val="10"/>
      <name val="Arial"/>
      <family val="2"/>
    </font>
    <font>
      <u/>
      <sz val="8"/>
      <name val="Arial Narrow"/>
      <family val="2"/>
    </font>
    <font>
      <sz val="10"/>
      <name val="Arial Narrow"/>
      <family val="2"/>
    </font>
    <font>
      <u/>
      <sz val="11"/>
      <color theme="10"/>
      <name val="Calibri"/>
      <family val="2"/>
      <scheme val="minor"/>
    </font>
    <font>
      <sz val="10"/>
      <color indexed="8"/>
      <name val="Arial"/>
      <family val="2"/>
    </font>
    <font>
      <sz val="10"/>
      <color indexed="9"/>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hair">
        <color indexed="64"/>
      </left>
      <right/>
      <top style="hair">
        <color indexed="64"/>
      </top>
      <bottom/>
      <diagonal/>
    </border>
    <border>
      <left style="hair">
        <color indexed="64"/>
      </left>
      <right/>
      <top/>
      <bottom/>
      <diagonal/>
    </border>
    <border>
      <left/>
      <right style="thin">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0" fontId="12" fillId="0" borderId="0" applyNumberFormat="0" applyFill="0" applyBorder="0" applyAlignment="0" applyProtection="0"/>
  </cellStyleXfs>
  <cellXfs count="499">
    <xf numFmtId="0" fontId="0" fillId="0" borderId="0" xfId="0"/>
    <xf numFmtId="0" fontId="2" fillId="0" borderId="0" xfId="0" applyFont="1" applyAlignment="1">
      <alignment horizontal="left"/>
    </xf>
    <xf numFmtId="0" fontId="3"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4" fillId="0" borderId="4" xfId="0" applyFont="1" applyBorder="1" applyAlignment="1">
      <alignment horizontal="centerContinuous" vertical="center" wrapText="1"/>
    </xf>
    <xf numFmtId="0" fontId="4" fillId="0" borderId="5"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9" fontId="4" fillId="0" borderId="6" xfId="1" applyFont="1" applyFill="1" applyBorder="1" applyAlignment="1">
      <alignment horizontal="center" vertical="center" wrapText="1"/>
    </xf>
    <xf numFmtId="9" fontId="4" fillId="0" borderId="7" xfId="1" applyFont="1" applyFill="1" applyBorder="1" applyAlignment="1">
      <alignment horizontal="center" vertical="center" wrapText="1"/>
    </xf>
    <xf numFmtId="0" fontId="5" fillId="0" borderId="9" xfId="0" applyFont="1" applyBorder="1"/>
    <xf numFmtId="164" fontId="3" fillId="0" borderId="6" xfId="0" applyNumberFormat="1" applyFont="1" applyBorder="1"/>
    <xf numFmtId="164" fontId="3" fillId="0" borderId="7" xfId="0" applyNumberFormat="1" applyFont="1" applyBorder="1"/>
    <xf numFmtId="164" fontId="3" fillId="0" borderId="8" xfId="0" applyNumberFormat="1" applyFont="1" applyBorder="1"/>
    <xf numFmtId="0" fontId="3" fillId="0" borderId="10" xfId="0" applyFont="1" applyBorder="1" applyAlignment="1">
      <alignment horizontal="left" indent="1"/>
    </xf>
    <xf numFmtId="164" fontId="3" fillId="0" borderId="11" xfId="0" applyNumberFormat="1" applyFont="1" applyBorder="1"/>
    <xf numFmtId="164" fontId="3" fillId="0" borderId="12" xfId="0" applyNumberFormat="1" applyFont="1" applyBorder="1"/>
    <xf numFmtId="164" fontId="3" fillId="0" borderId="13" xfId="0" applyNumberFormat="1" applyFont="1" applyBorder="1"/>
    <xf numFmtId="0" fontId="4" fillId="0" borderId="10" xfId="0" applyFont="1" applyBorder="1" applyAlignment="1">
      <alignment horizontal="left" wrapText="1"/>
    </xf>
    <xf numFmtId="164" fontId="4" fillId="0" borderId="14" xfId="0" applyNumberFormat="1" applyFont="1" applyBorder="1" applyAlignment="1">
      <alignment vertical="top"/>
    </xf>
    <xf numFmtId="164" fontId="4" fillId="0" borderId="15" xfId="0" applyNumberFormat="1" applyFont="1" applyBorder="1" applyAlignment="1">
      <alignment vertical="top"/>
    </xf>
    <xf numFmtId="164" fontId="4" fillId="0" borderId="16" xfId="0" applyNumberFormat="1" applyFont="1" applyBorder="1" applyAlignment="1">
      <alignment vertical="top"/>
    </xf>
    <xf numFmtId="0" fontId="6" fillId="0" borderId="10" xfId="0" applyFont="1" applyBorder="1"/>
    <xf numFmtId="164" fontId="4" fillId="0" borderId="14" xfId="0" applyNumberFormat="1" applyFont="1" applyBorder="1"/>
    <xf numFmtId="164" fontId="4" fillId="0" borderId="15" xfId="0" applyNumberFormat="1" applyFont="1" applyBorder="1"/>
    <xf numFmtId="164" fontId="4" fillId="0" borderId="16" xfId="0" applyNumberFormat="1" applyFont="1" applyBorder="1"/>
    <xf numFmtId="0" fontId="4" fillId="0" borderId="10" xfId="0" applyFont="1" applyBorder="1"/>
    <xf numFmtId="164" fontId="4" fillId="0" borderId="11" xfId="0" applyNumberFormat="1" applyFont="1" applyBorder="1"/>
    <xf numFmtId="164" fontId="4" fillId="0" borderId="12" xfId="0" applyNumberFormat="1" applyFont="1" applyBorder="1"/>
    <xf numFmtId="164" fontId="4" fillId="0" borderId="13" xfId="0" applyNumberFormat="1" applyFont="1" applyBorder="1"/>
    <xf numFmtId="0" fontId="3" fillId="0" borderId="10" xfId="0" applyFont="1" applyBorder="1" applyAlignment="1">
      <alignment horizontal="left" vertical="top" wrapText="1" indent="1"/>
    </xf>
    <xf numFmtId="0" fontId="4" fillId="0" borderId="10" xfId="0" applyFont="1" applyBorder="1" applyAlignment="1">
      <alignment wrapText="1"/>
    </xf>
    <xf numFmtId="164" fontId="4" fillId="0" borderId="6" xfId="0" applyNumberFormat="1" applyFont="1" applyBorder="1" applyAlignment="1">
      <alignment vertical="top"/>
    </xf>
    <xf numFmtId="164" fontId="4" fillId="0" borderId="7" xfId="0" applyNumberFormat="1" applyFont="1" applyBorder="1" applyAlignment="1">
      <alignment vertical="top"/>
    </xf>
    <xf numFmtId="164" fontId="4" fillId="0" borderId="8" xfId="0" applyNumberFormat="1" applyFont="1" applyBorder="1" applyAlignment="1">
      <alignment vertical="top"/>
    </xf>
    <xf numFmtId="0" fontId="3" fillId="0" borderId="17" xfId="0" applyFont="1" applyBorder="1" applyAlignment="1">
      <alignment horizontal="left" indent="1"/>
    </xf>
    <xf numFmtId="0" fontId="4" fillId="0" borderId="9" xfId="0" applyFont="1" applyBorder="1"/>
    <xf numFmtId="164" fontId="4" fillId="0" borderId="6" xfId="0" applyNumberFormat="1" applyFont="1" applyBorder="1"/>
    <xf numFmtId="164" fontId="4" fillId="0" borderId="7" xfId="0" applyNumberFormat="1" applyFont="1" applyBorder="1"/>
    <xf numFmtId="164" fontId="4" fillId="0" borderId="8" xfId="0" applyNumberFormat="1" applyFont="1" applyBorder="1"/>
    <xf numFmtId="0" fontId="3" fillId="0" borderId="18" xfId="0" applyFont="1" applyBorder="1"/>
    <xf numFmtId="164" fontId="3" fillId="0" borderId="19" xfId="0" applyNumberFormat="1" applyFont="1" applyBorder="1"/>
    <xf numFmtId="164" fontId="3" fillId="0" borderId="20" xfId="0" applyNumberFormat="1" applyFont="1" applyBorder="1"/>
    <xf numFmtId="164" fontId="3" fillId="0" borderId="21" xfId="0" applyNumberFormat="1" applyFont="1" applyBorder="1"/>
    <xf numFmtId="0" fontId="5" fillId="0" borderId="22" xfId="0" applyFont="1" applyBorder="1"/>
    <xf numFmtId="164" fontId="3" fillId="0" borderId="23" xfId="0" applyNumberFormat="1" applyFont="1" applyBorder="1"/>
    <xf numFmtId="164" fontId="3" fillId="0" borderId="24" xfId="0" applyNumberFormat="1" applyFont="1" applyBorder="1"/>
    <xf numFmtId="164" fontId="3" fillId="0" borderId="25" xfId="0" applyNumberFormat="1" applyFont="1" applyBorder="1"/>
    <xf numFmtId="0" fontId="6" fillId="0" borderId="26" xfId="0" applyFont="1" applyBorder="1"/>
    <xf numFmtId="0" fontId="3" fillId="0" borderId="10" xfId="0" applyFont="1" applyBorder="1" applyAlignment="1">
      <alignment horizontal="left" vertical="top" indent="1"/>
    </xf>
    <xf numFmtId="165" fontId="3" fillId="0" borderId="0" xfId="0" applyNumberFormat="1" applyFont="1"/>
    <xf numFmtId="0" fontId="3" fillId="0" borderId="26" xfId="0" applyFont="1" applyBorder="1" applyAlignment="1">
      <alignment horizontal="left" indent="1"/>
    </xf>
    <xf numFmtId="0" fontId="4" fillId="0" borderId="26" xfId="0" applyFont="1" applyBorder="1"/>
    <xf numFmtId="0" fontId="4" fillId="0" borderId="18" xfId="0" applyFont="1" applyBorder="1"/>
    <xf numFmtId="0" fontId="5" fillId="0" borderId="26" xfId="0" applyFont="1" applyBorder="1"/>
    <xf numFmtId="0" fontId="4" fillId="0" borderId="26" xfId="0" applyFont="1" applyBorder="1" applyAlignment="1">
      <alignment horizontal="left" indent="1"/>
    </xf>
    <xf numFmtId="0" fontId="3" fillId="0" borderId="0" xfId="0" applyFont="1" applyAlignment="1">
      <alignment horizontal="center"/>
    </xf>
    <xf numFmtId="0" fontId="4" fillId="0" borderId="22" xfId="0" applyFont="1" applyBorder="1" applyAlignment="1">
      <alignment horizontal="center" vertical="center"/>
    </xf>
    <xf numFmtId="0" fontId="4" fillId="0" borderId="18" xfId="0" applyFont="1" applyBorder="1" applyAlignment="1">
      <alignment horizontal="left" vertical="center"/>
    </xf>
    <xf numFmtId="0" fontId="4" fillId="0" borderId="26" xfId="0" applyFont="1" applyBorder="1" applyAlignment="1">
      <alignment horizontal="center" vertical="center"/>
    </xf>
    <xf numFmtId="9" fontId="4" fillId="0" borderId="6" xfId="1" applyFont="1" applyFill="1" applyBorder="1" applyAlignment="1" applyProtection="1">
      <alignment horizontal="center" vertical="center" wrapText="1"/>
    </xf>
    <xf numFmtId="9" fontId="4" fillId="0" borderId="7" xfId="1" applyFont="1" applyFill="1" applyBorder="1" applyAlignment="1" applyProtection="1">
      <alignment horizontal="center" vertical="center" wrapText="1"/>
    </xf>
    <xf numFmtId="0" fontId="3" fillId="0" borderId="27" xfId="0" applyFont="1" applyBorder="1" applyAlignment="1">
      <alignment horizontal="center"/>
    </xf>
    <xf numFmtId="0" fontId="4" fillId="0" borderId="0" xfId="0" applyFont="1" applyAlignment="1">
      <alignment horizontal="center"/>
    </xf>
    <xf numFmtId="0" fontId="3" fillId="0" borderId="10" xfId="0" applyFont="1" applyBorder="1" applyAlignment="1">
      <alignment horizontal="center"/>
    </xf>
    <xf numFmtId="164" fontId="3" fillId="2" borderId="11" xfId="0" applyNumberFormat="1" applyFont="1" applyFill="1" applyBorder="1"/>
    <xf numFmtId="164" fontId="3" fillId="2" borderId="12" xfId="0" applyNumberFormat="1" applyFont="1" applyFill="1" applyBorder="1"/>
    <xf numFmtId="164" fontId="3" fillId="2" borderId="13" xfId="0" applyNumberFormat="1" applyFont="1" applyFill="1" applyBorder="1"/>
    <xf numFmtId="166" fontId="3" fillId="0" borderId="0" xfId="0" applyNumberFormat="1" applyFont="1"/>
    <xf numFmtId="164" fontId="3" fillId="2" borderId="28" xfId="0" applyNumberFormat="1" applyFont="1" applyFill="1" applyBorder="1"/>
    <xf numFmtId="164" fontId="3" fillId="2" borderId="29" xfId="0" applyNumberFormat="1" applyFont="1" applyFill="1" applyBorder="1"/>
    <xf numFmtId="0" fontId="4" fillId="0" borderId="30" xfId="0" applyFont="1" applyBorder="1" applyAlignment="1">
      <alignment horizontal="left" wrapText="1"/>
    </xf>
    <xf numFmtId="0" fontId="3" fillId="0" borderId="31" xfId="0" applyFont="1" applyBorder="1" applyAlignment="1">
      <alignment horizontal="center"/>
    </xf>
    <xf numFmtId="166" fontId="4" fillId="0" borderId="0" xfId="0" applyNumberFormat="1" applyFont="1"/>
    <xf numFmtId="0" fontId="3" fillId="0" borderId="26" xfId="0" applyFont="1" applyBorder="1"/>
    <xf numFmtId="0" fontId="5" fillId="0" borderId="10" xfId="0" applyFont="1" applyBorder="1" applyAlignment="1">
      <alignment horizontal="center"/>
    </xf>
    <xf numFmtId="164" fontId="3" fillId="2" borderId="32" xfId="0" applyNumberFormat="1" applyFont="1" applyFill="1" applyBorder="1"/>
    <xf numFmtId="0" fontId="4" fillId="0" borderId="30" xfId="0" applyFont="1" applyBorder="1"/>
    <xf numFmtId="0" fontId="3" fillId="0" borderId="26" xfId="0" applyFont="1" applyBorder="1" applyAlignment="1">
      <alignment horizontal="left" wrapText="1" indent="1"/>
    </xf>
    <xf numFmtId="164" fontId="3" fillId="2" borderId="33" xfId="0" applyNumberFormat="1" applyFont="1" applyFill="1" applyBorder="1"/>
    <xf numFmtId="0" fontId="4" fillId="0" borderId="26" xfId="0" applyFont="1" applyBorder="1" applyAlignment="1">
      <alignment horizontal="left" wrapText="1"/>
    </xf>
    <xf numFmtId="0" fontId="3" fillId="0" borderId="10" xfId="0" applyFont="1" applyBorder="1" applyAlignment="1">
      <alignment horizontal="center" vertical="top"/>
    </xf>
    <xf numFmtId="164" fontId="4" fillId="0" borderId="11" xfId="0" applyNumberFormat="1" applyFont="1" applyBorder="1" applyAlignment="1">
      <alignment vertical="top"/>
    </xf>
    <xf numFmtId="164" fontId="4" fillId="0" borderId="12" xfId="0" applyNumberFormat="1" applyFont="1" applyBorder="1" applyAlignment="1">
      <alignment vertical="top"/>
    </xf>
    <xf numFmtId="164" fontId="4" fillId="0" borderId="13" xfId="0" applyNumberFormat="1" applyFont="1" applyBorder="1" applyAlignment="1">
      <alignment vertical="top"/>
    </xf>
    <xf numFmtId="0" fontId="3" fillId="0" borderId="26" xfId="0" applyFont="1" applyBorder="1" applyAlignment="1">
      <alignment horizontal="center"/>
    </xf>
    <xf numFmtId="0" fontId="4" fillId="0" borderId="34" xfId="0" applyFont="1" applyBorder="1"/>
    <xf numFmtId="0" fontId="3" fillId="0" borderId="35" xfId="0" applyFont="1" applyBorder="1" applyAlignment="1">
      <alignment horizontal="center"/>
    </xf>
    <xf numFmtId="164" fontId="4" fillId="0" borderId="36" xfId="0" applyNumberFormat="1" applyFont="1" applyBorder="1"/>
    <xf numFmtId="164" fontId="4" fillId="0" borderId="37" xfId="0" applyNumberFormat="1" applyFont="1" applyBorder="1"/>
    <xf numFmtId="0" fontId="7" fillId="0" borderId="0" xfId="0" applyFont="1"/>
    <xf numFmtId="0" fontId="6" fillId="0" borderId="0" xfId="0" applyFont="1" applyAlignment="1">
      <alignment horizontal="center"/>
    </xf>
    <xf numFmtId="164" fontId="8" fillId="0" borderId="0" xfId="0" applyNumberFormat="1" applyFont="1"/>
    <xf numFmtId="0" fontId="8" fillId="0" borderId="0" xfId="0" applyFont="1"/>
    <xf numFmtId="0" fontId="8" fillId="0" borderId="0" xfId="0" applyFont="1" applyAlignment="1">
      <alignment horizontal="center"/>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 xfId="0" applyFont="1" applyBorder="1" applyAlignment="1">
      <alignment horizontal="left"/>
    </xf>
    <xf numFmtId="0" fontId="3" fillId="0" borderId="17"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164" fontId="4" fillId="0" borderId="41" xfId="0" applyNumberFormat="1" applyFont="1" applyBorder="1"/>
    <xf numFmtId="164" fontId="4" fillId="0" borderId="26" xfId="0" applyNumberFormat="1" applyFont="1" applyBorder="1"/>
    <xf numFmtId="164" fontId="4" fillId="0" borderId="0" xfId="0" applyNumberFormat="1" applyFont="1"/>
    <xf numFmtId="164" fontId="3" fillId="0" borderId="42" xfId="0" applyNumberFormat="1" applyFont="1" applyBorder="1"/>
    <xf numFmtId="0" fontId="9" fillId="0" borderId="0" xfId="0" applyFont="1"/>
    <xf numFmtId="0" fontId="8" fillId="0" borderId="26" xfId="0" applyFont="1" applyBorder="1" applyAlignment="1">
      <alignment horizontal="left" indent="2"/>
    </xf>
    <xf numFmtId="0" fontId="3" fillId="0" borderId="43" xfId="0" applyFont="1" applyBorder="1" applyAlignment="1">
      <alignment horizontal="center"/>
    </xf>
    <xf numFmtId="164" fontId="3" fillId="0" borderId="0" xfId="0" applyNumberFormat="1" applyFont="1"/>
    <xf numFmtId="164" fontId="3" fillId="0" borderId="43" xfId="0" applyNumberFormat="1" applyFont="1" applyBorder="1"/>
    <xf numFmtId="0" fontId="3" fillId="0" borderId="0" xfId="0" applyFont="1" applyAlignment="1">
      <alignment wrapText="1"/>
    </xf>
    <xf numFmtId="164" fontId="3" fillId="0" borderId="28" xfId="0" applyNumberFormat="1" applyFont="1" applyBorder="1"/>
    <xf numFmtId="164" fontId="3" fillId="0" borderId="41" xfId="0" applyNumberFormat="1" applyFont="1" applyBorder="1"/>
    <xf numFmtId="164" fontId="3" fillId="0" borderId="26" xfId="0" applyNumberFormat="1" applyFont="1" applyBorder="1"/>
    <xf numFmtId="164" fontId="3" fillId="0" borderId="33" xfId="0" applyNumberFormat="1" applyFont="1" applyBorder="1"/>
    <xf numFmtId="164" fontId="3" fillId="0" borderId="44" xfId="0" applyNumberFormat="1" applyFont="1" applyBorder="1"/>
    <xf numFmtId="164" fontId="3" fillId="0" borderId="5" xfId="0" applyNumberFormat="1" applyFont="1" applyBorder="1"/>
    <xf numFmtId="164" fontId="3" fillId="0" borderId="45" xfId="0" applyNumberFormat="1" applyFont="1" applyBorder="1"/>
    <xf numFmtId="164" fontId="3" fillId="0" borderId="46" xfId="0" applyNumberFormat="1" applyFont="1" applyBorder="1"/>
    <xf numFmtId="0" fontId="8" fillId="0" borderId="26" xfId="0" applyFont="1" applyBorder="1"/>
    <xf numFmtId="0" fontId="3" fillId="0" borderId="47" xfId="0" applyFont="1" applyBorder="1" applyAlignment="1">
      <alignment horizontal="center"/>
    </xf>
    <xf numFmtId="164" fontId="4" fillId="0" borderId="47" xfId="0" applyNumberFormat="1" applyFont="1" applyBorder="1"/>
    <xf numFmtId="0" fontId="4" fillId="0" borderId="0" xfId="0" applyFont="1"/>
    <xf numFmtId="0" fontId="3" fillId="0" borderId="48" xfId="0" applyFont="1" applyBorder="1" applyAlignment="1">
      <alignment horizontal="center"/>
    </xf>
    <xf numFmtId="0" fontId="3" fillId="0" borderId="1" xfId="0" applyFont="1" applyBorder="1" applyAlignment="1">
      <alignment horizontal="center"/>
    </xf>
    <xf numFmtId="0" fontId="3" fillId="0" borderId="26" xfId="0" applyFont="1" applyBorder="1" applyAlignment="1">
      <alignment horizontal="left" indent="2"/>
    </xf>
    <xf numFmtId="164" fontId="3" fillId="3" borderId="0" xfId="0" applyNumberFormat="1" applyFont="1" applyFill="1"/>
    <xf numFmtId="164" fontId="3" fillId="3" borderId="12" xfId="0" applyNumberFormat="1" applyFont="1" applyFill="1" applyBorder="1"/>
    <xf numFmtId="164" fontId="3" fillId="3" borderId="43" xfId="0" applyNumberFormat="1" applyFont="1" applyFill="1" applyBorder="1"/>
    <xf numFmtId="164" fontId="3" fillId="3" borderId="11" xfId="0" applyNumberFormat="1" applyFont="1" applyFill="1" applyBorder="1"/>
    <xf numFmtId="164" fontId="3" fillId="3" borderId="13" xfId="0" applyNumberFormat="1" applyFont="1" applyFill="1" applyBorder="1"/>
    <xf numFmtId="0" fontId="3" fillId="0" borderId="0" xfId="0" quotePrefix="1" applyFont="1" applyAlignment="1">
      <alignment horizontal="left" wrapText="1"/>
    </xf>
    <xf numFmtId="0" fontId="8" fillId="0" borderId="0" xfId="0" applyFont="1" applyAlignment="1">
      <alignment horizontal="right"/>
    </xf>
    <xf numFmtId="167" fontId="8" fillId="0" borderId="0" xfId="2" applyNumberFormat="1" applyFont="1" applyBorder="1" applyAlignment="1" applyProtection="1">
      <alignment horizontal="right"/>
    </xf>
    <xf numFmtId="0" fontId="4" fillId="0" borderId="10" xfId="0" applyFont="1" applyBorder="1" applyAlignment="1">
      <alignment horizontal="center" vertical="center"/>
    </xf>
    <xf numFmtId="0" fontId="10" fillId="0" borderId="10" xfId="0" applyFont="1" applyBorder="1" applyAlignment="1">
      <alignment horizontal="center"/>
    </xf>
    <xf numFmtId="164" fontId="4" fillId="0" borderId="31" xfId="0" applyNumberFormat="1" applyFont="1" applyBorder="1"/>
    <xf numFmtId="164" fontId="4" fillId="0" borderId="49" xfId="0" applyNumberFormat="1" applyFont="1" applyBorder="1"/>
    <xf numFmtId="0" fontId="4" fillId="0" borderId="5" xfId="0" applyFont="1" applyBorder="1"/>
    <xf numFmtId="164" fontId="4" fillId="0" borderId="32" xfId="0" applyNumberFormat="1" applyFont="1" applyBorder="1"/>
    <xf numFmtId="164" fontId="4" fillId="0" borderId="33" xfId="0" applyNumberFormat="1" applyFont="1" applyBorder="1"/>
    <xf numFmtId="164" fontId="4" fillId="0" borderId="29" xfId="0" applyNumberFormat="1" applyFont="1" applyBorder="1"/>
    <xf numFmtId="0" fontId="6" fillId="0" borderId="0" xfId="0" applyFont="1"/>
    <xf numFmtId="166" fontId="6" fillId="0" borderId="0" xfId="0" applyNumberFormat="1" applyFont="1"/>
    <xf numFmtId="0" fontId="8" fillId="0" borderId="0" xfId="0" quotePrefix="1" applyFont="1"/>
    <xf numFmtId="43" fontId="3" fillId="0" borderId="0" xfId="2" applyFont="1" applyBorder="1" applyProtection="1"/>
    <xf numFmtId="167" fontId="3" fillId="0" borderId="0" xfId="2" applyNumberFormat="1" applyFont="1" applyBorder="1" applyProtection="1"/>
    <xf numFmtId="168" fontId="3" fillId="0" borderId="0" xfId="2" applyNumberFormat="1" applyFont="1" applyBorder="1" applyProtection="1"/>
    <xf numFmtId="164" fontId="4" fillId="2" borderId="11" xfId="0" applyNumberFormat="1" applyFont="1" applyFill="1" applyBorder="1"/>
    <xf numFmtId="0" fontId="3" fillId="0" borderId="18" xfId="0" applyFont="1" applyBorder="1" applyAlignment="1">
      <alignment horizontal="left" indent="1"/>
    </xf>
    <xf numFmtId="0" fontId="3" fillId="0" borderId="50" xfId="0" applyFont="1" applyBorder="1" applyAlignment="1">
      <alignment horizontal="center"/>
    </xf>
    <xf numFmtId="164" fontId="4" fillId="0" borderId="19" xfId="0" applyNumberFormat="1" applyFont="1" applyBorder="1"/>
    <xf numFmtId="164" fontId="4" fillId="0" borderId="20" xfId="0" applyNumberFormat="1" applyFont="1" applyBorder="1"/>
    <xf numFmtId="164" fontId="4" fillId="0" borderId="21" xfId="0" applyNumberFormat="1" applyFont="1" applyBorder="1"/>
    <xf numFmtId="43" fontId="3" fillId="0" borderId="0" xfId="2" applyFont="1"/>
    <xf numFmtId="43" fontId="4" fillId="0" borderId="0" xfId="2" applyFont="1"/>
    <xf numFmtId="0" fontId="7"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xf numFmtId="0" fontId="3" fillId="0" borderId="0" xfId="0" quotePrefix="1" applyFont="1"/>
    <xf numFmtId="0" fontId="8" fillId="3" borderId="50" xfId="0" applyFont="1" applyFill="1" applyBorder="1" applyAlignment="1">
      <alignment horizontal="left" wrapText="1"/>
    </xf>
    <xf numFmtId="0" fontId="4" fillId="2" borderId="10"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0" xfId="0" applyFont="1" applyFill="1" applyBorder="1" applyAlignment="1">
      <alignment horizontal="left" vertical="top" wrapText="1"/>
    </xf>
    <xf numFmtId="164" fontId="3" fillId="2" borderId="19" xfId="0" applyNumberFormat="1" applyFont="1" applyFill="1" applyBorder="1"/>
    <xf numFmtId="164" fontId="3" fillId="2" borderId="20" xfId="0" applyNumberFormat="1" applyFont="1" applyFill="1" applyBorder="1"/>
    <xf numFmtId="164" fontId="3" fillId="2" borderId="21" xfId="0" applyNumberFormat="1" applyFont="1" applyFill="1" applyBorder="1"/>
    <xf numFmtId="169" fontId="3" fillId="0" borderId="0" xfId="2" applyNumberFormat="1" applyFont="1" applyBorder="1" applyAlignment="1" applyProtection="1">
      <alignment vertical="top" wrapText="1"/>
    </xf>
    <xf numFmtId="169" fontId="3" fillId="0" borderId="0" xfId="2" applyNumberFormat="1" applyFont="1" applyFill="1" applyBorder="1" applyAlignment="1" applyProtection="1">
      <alignment vertical="top" wrapText="1"/>
    </xf>
    <xf numFmtId="0" fontId="5" fillId="0" borderId="26" xfId="0" applyFont="1" applyBorder="1" applyAlignment="1">
      <alignment horizontal="left"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170" fontId="3" fillId="0" borderId="11" xfId="1" applyNumberFormat="1" applyFont="1" applyFill="1" applyBorder="1" applyAlignment="1" applyProtection="1">
      <alignment horizontal="center" vertical="top" wrapText="1"/>
    </xf>
    <xf numFmtId="0" fontId="3" fillId="0" borderId="26" xfId="0" applyFont="1" applyBorder="1" applyAlignment="1">
      <alignment horizontal="left" vertical="top" wrapText="1" indent="1"/>
    </xf>
    <xf numFmtId="0" fontId="3" fillId="0" borderId="26" xfId="1" applyNumberFormat="1" applyFont="1" applyFill="1" applyBorder="1" applyAlignment="1" applyProtection="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0" borderId="11" xfId="1" applyNumberFormat="1" applyFont="1" applyFill="1" applyBorder="1" applyAlignment="1" applyProtection="1">
      <alignment horizontal="center" vertical="top" wrapText="1"/>
    </xf>
    <xf numFmtId="0" fontId="3" fillId="0" borderId="12" xfId="1" applyNumberFormat="1" applyFont="1" applyFill="1" applyBorder="1" applyAlignment="1" applyProtection="1">
      <alignment horizontal="center" vertical="top" wrapText="1"/>
    </xf>
    <xf numFmtId="0" fontId="3" fillId="0" borderId="41" xfId="1" applyNumberFormat="1" applyFont="1" applyFill="1" applyBorder="1" applyAlignment="1" applyProtection="1">
      <alignment horizontal="center" vertical="top" wrapText="1"/>
    </xf>
    <xf numFmtId="9" fontId="3" fillId="0" borderId="11" xfId="1" applyFont="1" applyBorder="1" applyAlignment="1" applyProtection="1">
      <alignment horizontal="center" vertical="top" wrapText="1"/>
    </xf>
    <xf numFmtId="9" fontId="3" fillId="0" borderId="12" xfId="1" applyFont="1" applyBorder="1" applyAlignment="1" applyProtection="1">
      <alignment horizontal="center" vertical="top" wrapText="1"/>
    </xf>
    <xf numFmtId="9" fontId="3" fillId="0" borderId="13" xfId="1" applyFont="1" applyBorder="1" applyAlignment="1" applyProtection="1">
      <alignment horizontal="center" vertical="top" wrapText="1"/>
    </xf>
    <xf numFmtId="9" fontId="3" fillId="0" borderId="11" xfId="1" applyFont="1" applyFill="1" applyBorder="1" applyAlignment="1" applyProtection="1">
      <alignment horizontal="center" vertical="top" wrapText="1"/>
    </xf>
    <xf numFmtId="9" fontId="3" fillId="0" borderId="12" xfId="1" applyFont="1" applyFill="1" applyBorder="1" applyAlignment="1" applyProtection="1">
      <alignment horizontal="center" vertical="top" wrapText="1"/>
    </xf>
    <xf numFmtId="9" fontId="3" fillId="0" borderId="13" xfId="1" applyFont="1" applyFill="1" applyBorder="1" applyAlignment="1" applyProtection="1">
      <alignment horizontal="center" vertical="top" wrapText="1"/>
    </xf>
    <xf numFmtId="170" fontId="3" fillId="0" borderId="12" xfId="1" applyNumberFormat="1" applyFont="1" applyFill="1" applyBorder="1" applyAlignment="1" applyProtection="1">
      <alignment horizontal="center" vertical="top" wrapText="1"/>
    </xf>
    <xf numFmtId="170" fontId="3" fillId="0" borderId="13" xfId="1" applyNumberFormat="1" applyFont="1" applyFill="1" applyBorder="1" applyAlignment="1" applyProtection="1">
      <alignment horizontal="center" vertical="top" wrapText="1"/>
    </xf>
    <xf numFmtId="0" fontId="3" fillId="0" borderId="26" xfId="0" applyFont="1" applyBorder="1" applyAlignment="1">
      <alignment horizontal="center" vertical="top" wrapText="1"/>
    </xf>
    <xf numFmtId="2" fontId="3" fillId="0" borderId="11" xfId="2" applyNumberFormat="1" applyFont="1" applyBorder="1" applyAlignment="1" applyProtection="1">
      <alignment horizontal="center" vertical="top" wrapText="1"/>
    </xf>
    <xf numFmtId="2" fontId="3" fillId="0" borderId="12" xfId="2" applyNumberFormat="1" applyFont="1" applyBorder="1" applyAlignment="1" applyProtection="1">
      <alignment horizontal="center" vertical="top" wrapText="1"/>
    </xf>
    <xf numFmtId="2" fontId="3" fillId="0" borderId="13" xfId="2" applyNumberFormat="1" applyFont="1" applyBorder="1" applyAlignment="1" applyProtection="1">
      <alignment horizontal="center" vertical="top" wrapText="1"/>
    </xf>
    <xf numFmtId="2" fontId="3" fillId="0" borderId="11" xfId="2" applyNumberFormat="1" applyFont="1" applyFill="1" applyBorder="1" applyAlignment="1" applyProtection="1">
      <alignment horizontal="center" vertical="top" wrapText="1"/>
    </xf>
    <xf numFmtId="2" fontId="3" fillId="0" borderId="12" xfId="2" applyNumberFormat="1" applyFont="1" applyFill="1" applyBorder="1" applyAlignment="1" applyProtection="1">
      <alignment horizontal="center" vertical="top" wrapText="1"/>
    </xf>
    <xf numFmtId="2" fontId="3" fillId="0" borderId="13" xfId="2" applyNumberFormat="1" applyFont="1" applyFill="1" applyBorder="1" applyAlignment="1" applyProtection="1">
      <alignment horizontal="center" vertical="top" wrapText="1"/>
    </xf>
    <xf numFmtId="9" fontId="3" fillId="4" borderId="11" xfId="0" applyNumberFormat="1" applyFont="1" applyFill="1" applyBorder="1" applyAlignment="1">
      <alignment horizontal="center" vertical="top" wrapText="1"/>
    </xf>
    <xf numFmtId="9" fontId="3" fillId="0" borderId="12" xfId="0" applyNumberFormat="1" applyFont="1" applyBorder="1" applyAlignment="1">
      <alignment horizontal="center" vertical="top" wrapText="1"/>
    </xf>
    <xf numFmtId="9" fontId="3" fillId="0" borderId="13"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170" fontId="3" fillId="0" borderId="11" xfId="0" applyNumberFormat="1" applyFont="1" applyBorder="1" applyAlignment="1">
      <alignment horizontal="center" vertical="top" wrapText="1"/>
    </xf>
    <xf numFmtId="170" fontId="3" fillId="0" borderId="12" xfId="0" applyNumberFormat="1" applyFont="1" applyBorder="1" applyAlignment="1">
      <alignment horizontal="center" vertical="top" wrapText="1"/>
    </xf>
    <xf numFmtId="170" fontId="3" fillId="0" borderId="13" xfId="0" applyNumberFormat="1" applyFont="1" applyBorder="1" applyAlignment="1">
      <alignment horizontal="center" vertical="top" wrapText="1"/>
    </xf>
    <xf numFmtId="9" fontId="3" fillId="2" borderId="11" xfId="1" applyFont="1" applyFill="1" applyBorder="1" applyAlignment="1" applyProtection="1">
      <alignment horizontal="center" vertical="top" wrapText="1"/>
    </xf>
    <xf numFmtId="9" fontId="3" fillId="2" borderId="12" xfId="1" applyFont="1" applyFill="1" applyBorder="1" applyAlignment="1" applyProtection="1">
      <alignment horizontal="center" vertical="top" wrapText="1"/>
    </xf>
    <xf numFmtId="9" fontId="3" fillId="2" borderId="13" xfId="1" applyFont="1" applyFill="1" applyBorder="1" applyAlignment="1" applyProtection="1">
      <alignment horizontal="center" vertical="top" wrapText="1"/>
    </xf>
    <xf numFmtId="170" fontId="3" fillId="0" borderId="41" xfId="0" applyNumberFormat="1" applyFont="1" applyBorder="1" applyAlignment="1">
      <alignment horizontal="center" vertical="top" wrapText="1"/>
    </xf>
    <xf numFmtId="170" fontId="3" fillId="0" borderId="26" xfId="0" applyNumberFormat="1" applyFont="1" applyBorder="1" applyAlignment="1">
      <alignment horizontal="center" vertical="top" wrapText="1"/>
    </xf>
    <xf numFmtId="0" fontId="3" fillId="0" borderId="43" xfId="0" applyFont="1" applyBorder="1" applyAlignment="1">
      <alignment horizontal="left" vertical="top" wrapText="1"/>
    </xf>
    <xf numFmtId="0" fontId="3" fillId="0" borderId="51" xfId="0" applyFont="1" applyBorder="1" applyAlignment="1">
      <alignment horizontal="left" vertical="top" wrapText="1"/>
    </xf>
    <xf numFmtId="0" fontId="3" fillId="0" borderId="42" xfId="0" applyFont="1" applyBorder="1" applyAlignment="1">
      <alignment horizontal="left" vertical="top" wrapText="1"/>
    </xf>
    <xf numFmtId="0" fontId="5" fillId="0" borderId="10" xfId="0" applyFont="1" applyBorder="1" applyAlignment="1">
      <alignment horizontal="left" wrapText="1"/>
    </xf>
    <xf numFmtId="169" fontId="3" fillId="0" borderId="11" xfId="2" applyNumberFormat="1" applyFont="1" applyBorder="1" applyAlignment="1" applyProtection="1">
      <alignment vertical="top" wrapText="1"/>
    </xf>
    <xf numFmtId="169" fontId="3" fillId="0" borderId="12" xfId="2" applyNumberFormat="1" applyFont="1" applyBorder="1" applyAlignment="1" applyProtection="1">
      <alignment vertical="top" wrapText="1"/>
    </xf>
    <xf numFmtId="169" fontId="3" fillId="0" borderId="13" xfId="2" applyNumberFormat="1" applyFont="1" applyBorder="1" applyAlignment="1" applyProtection="1">
      <alignment vertical="top" wrapText="1"/>
    </xf>
    <xf numFmtId="169" fontId="3" fillId="0" borderId="12" xfId="2" applyNumberFormat="1" applyFont="1" applyFill="1" applyBorder="1" applyAlignment="1" applyProtection="1">
      <alignment vertical="top" wrapText="1"/>
    </xf>
    <xf numFmtId="169" fontId="3" fillId="0" borderId="13" xfId="2" applyNumberFormat="1" applyFont="1" applyFill="1" applyBorder="1" applyAlignment="1" applyProtection="1">
      <alignment vertical="top" wrapText="1"/>
    </xf>
    <xf numFmtId="169" fontId="3" fillId="0" borderId="11" xfId="2" applyNumberFormat="1" applyFont="1" applyFill="1" applyBorder="1" applyAlignment="1" applyProtection="1">
      <alignment vertical="top" wrapText="1"/>
    </xf>
    <xf numFmtId="0" fontId="3" fillId="0" borderId="18" xfId="0" applyFont="1" applyBorder="1" applyAlignment="1">
      <alignment horizontal="left" vertical="top" wrapText="1" indent="1"/>
    </xf>
    <xf numFmtId="0" fontId="3" fillId="0" borderId="50" xfId="0" applyFont="1" applyBorder="1" applyAlignment="1">
      <alignment horizontal="left" vertical="top" wrapText="1"/>
    </xf>
    <xf numFmtId="0" fontId="3" fillId="0" borderId="18" xfId="0" applyFont="1" applyBorder="1" applyAlignment="1">
      <alignment horizontal="left" vertical="top" wrapText="1"/>
    </xf>
    <xf numFmtId="9" fontId="3" fillId="0" borderId="19" xfId="1" applyFont="1" applyBorder="1" applyAlignment="1" applyProtection="1">
      <alignment horizontal="center" vertical="top" wrapText="1"/>
    </xf>
    <xf numFmtId="169" fontId="3" fillId="0" borderId="20" xfId="2" applyNumberFormat="1" applyFont="1" applyBorder="1" applyAlignment="1" applyProtection="1">
      <alignment vertical="top" wrapText="1"/>
    </xf>
    <xf numFmtId="169" fontId="3" fillId="0" borderId="21" xfId="2" applyNumberFormat="1" applyFont="1" applyBorder="1" applyAlignment="1" applyProtection="1">
      <alignment vertical="top" wrapText="1"/>
    </xf>
    <xf numFmtId="169" fontId="3" fillId="0" borderId="19" xfId="2" applyNumberFormat="1" applyFont="1" applyFill="1" applyBorder="1" applyAlignment="1" applyProtection="1">
      <alignment vertical="top" wrapText="1"/>
    </xf>
    <xf numFmtId="169" fontId="3" fillId="0" borderId="20" xfId="2" applyNumberFormat="1" applyFont="1" applyFill="1" applyBorder="1" applyAlignment="1" applyProtection="1">
      <alignment vertical="top" wrapText="1"/>
    </xf>
    <xf numFmtId="169" fontId="3" fillId="0" borderId="21" xfId="2" applyNumberFormat="1" applyFont="1" applyFill="1" applyBorder="1" applyAlignment="1" applyProtection="1">
      <alignment vertical="top" wrapText="1"/>
    </xf>
    <xf numFmtId="166" fontId="3" fillId="2" borderId="0" xfId="0" applyNumberFormat="1" applyFont="1" applyFill="1"/>
    <xf numFmtId="9" fontId="3" fillId="2" borderId="0" xfId="1" applyFont="1" applyFill="1" applyBorder="1" applyAlignment="1" applyProtection="1">
      <alignment horizontal="center"/>
    </xf>
    <xf numFmtId="0" fontId="4" fillId="0" borderId="48" xfId="0" applyFont="1" applyBorder="1" applyAlignment="1">
      <alignment horizontal="center" vertical="center"/>
    </xf>
    <xf numFmtId="0" fontId="4" fillId="0" borderId="48" xfId="0" applyFont="1" applyBorder="1" applyAlignment="1">
      <alignment horizontal="center" vertical="center" wrapText="1"/>
    </xf>
    <xf numFmtId="0" fontId="4" fillId="0" borderId="18" xfId="0" applyFont="1" applyBorder="1" applyAlignment="1">
      <alignment horizontal="center" vertical="center"/>
    </xf>
    <xf numFmtId="0" fontId="4" fillId="0" borderId="52" xfId="0" applyFont="1" applyBorder="1" applyAlignment="1">
      <alignment horizontal="center" vertical="center"/>
    </xf>
    <xf numFmtId="0" fontId="4" fillId="0" borderId="20" xfId="0" applyFont="1" applyBorder="1" applyAlignment="1">
      <alignment horizontal="center"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3" fillId="2" borderId="26" xfId="0" applyFont="1" applyFill="1" applyBorder="1"/>
    <xf numFmtId="166" fontId="3" fillId="2" borderId="12" xfId="0" applyNumberFormat="1" applyFont="1" applyFill="1" applyBorder="1"/>
    <xf numFmtId="166" fontId="3" fillId="2" borderId="13" xfId="0" applyNumberFormat="1" applyFont="1" applyFill="1" applyBorder="1"/>
    <xf numFmtId="171" fontId="3" fillId="3" borderId="13" xfId="0" applyNumberFormat="1" applyFont="1" applyFill="1" applyBorder="1" applyAlignment="1">
      <alignment horizontal="center"/>
    </xf>
    <xf numFmtId="164" fontId="3" fillId="3" borderId="28" xfId="0" applyNumberFormat="1" applyFont="1" applyFill="1" applyBorder="1"/>
    <xf numFmtId="0" fontId="4" fillId="4" borderId="55" xfId="0" applyFont="1" applyFill="1" applyBorder="1" applyAlignment="1">
      <alignment horizontal="center"/>
    </xf>
    <xf numFmtId="0" fontId="4" fillId="4" borderId="37" xfId="0" applyFont="1" applyFill="1" applyBorder="1" applyAlignment="1">
      <alignment horizontal="center"/>
    </xf>
    <xf numFmtId="0" fontId="4" fillId="4" borderId="47" xfId="0" applyFont="1" applyFill="1" applyBorder="1" applyAlignment="1">
      <alignment horizontal="center"/>
    </xf>
    <xf numFmtId="164" fontId="4" fillId="4" borderId="47" xfId="0" applyNumberFormat="1" applyFont="1" applyFill="1" applyBorder="1"/>
    <xf numFmtId="171" fontId="3" fillId="0" borderId="21" xfId="0" applyNumberFormat="1" applyFont="1" applyBorder="1" applyAlignment="1">
      <alignment horizontal="center"/>
    </xf>
    <xf numFmtId="164" fontId="4" fillId="0" borderId="56" xfId="0" applyNumberFormat="1" applyFont="1" applyBorder="1"/>
    <xf numFmtId="164" fontId="3" fillId="0" borderId="32" xfId="0" applyNumberFormat="1" applyFont="1" applyBorder="1" applyAlignment="1">
      <alignment horizontal="center"/>
    </xf>
    <xf numFmtId="164" fontId="3" fillId="0" borderId="33" xfId="0" applyNumberFormat="1" applyFont="1" applyBorder="1" applyAlignment="1">
      <alignment horizontal="center"/>
    </xf>
    <xf numFmtId="164" fontId="3" fillId="0" borderId="29" xfId="0" applyNumberFormat="1" applyFont="1" applyBorder="1" applyAlignment="1">
      <alignment horizontal="center"/>
    </xf>
    <xf numFmtId="164" fontId="4" fillId="0" borderId="57" xfId="0" applyNumberFormat="1" applyFont="1" applyBorder="1"/>
    <xf numFmtId="164" fontId="4" fillId="0" borderId="43" xfId="0" applyNumberFormat="1" applyFont="1" applyBorder="1"/>
    <xf numFmtId="164" fontId="4" fillId="0" borderId="28" xfId="0" applyNumberFormat="1" applyFont="1" applyBorder="1"/>
    <xf numFmtId="170" fontId="4" fillId="0" borderId="13" xfId="1" applyNumberFormat="1" applyFont="1" applyFill="1" applyBorder="1" applyAlignment="1" applyProtection="1">
      <alignment vertical="top" wrapText="1"/>
    </xf>
    <xf numFmtId="164" fontId="4" fillId="0" borderId="42" xfId="0" applyNumberFormat="1" applyFont="1" applyBorder="1"/>
    <xf numFmtId="164" fontId="4" fillId="0" borderId="46" xfId="0" applyNumberFormat="1" applyFont="1" applyBorder="1"/>
    <xf numFmtId="0" fontId="3" fillId="0" borderId="58" xfId="0" applyFont="1" applyBorder="1"/>
    <xf numFmtId="0" fontId="3" fillId="0" borderId="58" xfId="0" applyFont="1" applyBorder="1" applyAlignment="1">
      <alignment horizontal="center"/>
    </xf>
    <xf numFmtId="164" fontId="3" fillId="0" borderId="58" xfId="0" applyNumberFormat="1" applyFont="1" applyBorder="1"/>
    <xf numFmtId="0" fontId="2" fillId="0" borderId="59" xfId="0" applyFont="1" applyBorder="1" applyAlignment="1">
      <alignment horizontal="left"/>
    </xf>
    <xf numFmtId="49" fontId="4" fillId="0" borderId="23" xfId="0" applyNumberFormat="1" applyFont="1" applyBorder="1" applyAlignment="1">
      <alignment horizontal="center" vertical="center" wrapText="1"/>
    </xf>
    <xf numFmtId="0" fontId="4" fillId="0" borderId="24" xfId="0" applyFont="1" applyBorder="1" applyAlignment="1">
      <alignmen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172" fontId="3" fillId="0" borderId="12" xfId="2" applyNumberFormat="1" applyFont="1" applyBorder="1" applyProtection="1"/>
    <xf numFmtId="172" fontId="3" fillId="0" borderId="41" xfId="2" applyNumberFormat="1" applyFont="1" applyBorder="1" applyProtection="1"/>
    <xf numFmtId="172" fontId="3" fillId="0" borderId="26" xfId="2" applyNumberFormat="1" applyFont="1" applyBorder="1" applyProtection="1"/>
    <xf numFmtId="172" fontId="3" fillId="0" borderId="13" xfId="2" applyNumberFormat="1" applyFont="1" applyBorder="1" applyProtection="1"/>
    <xf numFmtId="172" fontId="3" fillId="0" borderId="0" xfId="2" applyNumberFormat="1" applyFont="1" applyBorder="1" applyProtection="1"/>
    <xf numFmtId="172" fontId="3" fillId="2" borderId="12" xfId="2" applyNumberFormat="1" applyFont="1" applyFill="1" applyBorder="1" applyProtection="1"/>
    <xf numFmtId="172" fontId="3" fillId="2" borderId="41" xfId="2" applyNumberFormat="1" applyFont="1" applyFill="1" applyBorder="1" applyProtection="1"/>
    <xf numFmtId="172" fontId="3" fillId="2" borderId="26" xfId="2" applyNumberFormat="1" applyFont="1" applyFill="1" applyBorder="1" applyProtection="1"/>
    <xf numFmtId="172" fontId="3" fillId="2" borderId="13" xfId="2" applyNumberFormat="1" applyFont="1" applyFill="1" applyBorder="1" applyProtection="1"/>
    <xf numFmtId="172" fontId="3" fillId="2" borderId="0" xfId="2" applyNumberFormat="1" applyFont="1" applyFill="1" applyBorder="1" applyProtection="1"/>
    <xf numFmtId="172" fontId="8" fillId="0" borderId="12" xfId="2" applyNumberFormat="1" applyFont="1" applyFill="1" applyBorder="1" applyProtection="1"/>
    <xf numFmtId="172" fontId="8" fillId="0" borderId="41" xfId="2" applyNumberFormat="1" applyFont="1" applyFill="1" applyBorder="1" applyProtection="1"/>
    <xf numFmtId="172" fontId="8" fillId="0" borderId="26" xfId="2" applyNumberFormat="1" applyFont="1" applyFill="1" applyBorder="1" applyProtection="1"/>
    <xf numFmtId="172" fontId="8" fillId="0" borderId="13" xfId="2" applyNumberFormat="1" applyFont="1" applyFill="1" applyBorder="1" applyProtection="1"/>
    <xf numFmtId="172" fontId="8" fillId="0" borderId="0" xfId="2" applyNumberFormat="1" applyFont="1" applyFill="1" applyBorder="1" applyProtection="1"/>
    <xf numFmtId="172" fontId="4" fillId="0" borderId="37" xfId="2" applyNumberFormat="1" applyFont="1" applyBorder="1" applyProtection="1"/>
    <xf numFmtId="172" fontId="4" fillId="0" borderId="63" xfId="2" applyNumberFormat="1" applyFont="1" applyBorder="1" applyProtection="1"/>
    <xf numFmtId="172" fontId="4" fillId="0" borderId="36" xfId="2" applyNumberFormat="1" applyFont="1" applyBorder="1" applyProtection="1"/>
    <xf numFmtId="172" fontId="4" fillId="0" borderId="47" xfId="2" applyNumberFormat="1" applyFont="1" applyBorder="1" applyProtection="1"/>
    <xf numFmtId="172" fontId="4" fillId="0" borderId="56" xfId="2" applyNumberFormat="1" applyFont="1" applyBorder="1" applyProtection="1"/>
    <xf numFmtId="173" fontId="4" fillId="0" borderId="12" xfId="2" applyNumberFormat="1" applyFont="1" applyBorder="1" applyProtection="1"/>
    <xf numFmtId="173" fontId="3" fillId="0" borderId="24" xfId="1" applyNumberFormat="1" applyFont="1" applyBorder="1" applyAlignment="1" applyProtection="1">
      <alignment horizontal="center"/>
    </xf>
    <xf numFmtId="173" fontId="3" fillId="0" borderId="25" xfId="1" applyNumberFormat="1" applyFont="1" applyBorder="1" applyAlignment="1" applyProtection="1">
      <alignment horizontal="center"/>
    </xf>
    <xf numFmtId="173" fontId="3" fillId="0" borderId="26" xfId="1" applyNumberFormat="1" applyFont="1" applyBorder="1" applyAlignment="1" applyProtection="1">
      <alignment horizontal="center"/>
    </xf>
    <xf numFmtId="173" fontId="3" fillId="0" borderId="12" xfId="1" applyNumberFormat="1" applyFont="1" applyBorder="1" applyAlignment="1" applyProtection="1">
      <alignment horizontal="center"/>
    </xf>
    <xf numFmtId="173" fontId="3" fillId="0" borderId="13" xfId="1" applyNumberFormat="1" applyFont="1" applyBorder="1" applyAlignment="1" applyProtection="1">
      <alignment horizontal="center"/>
    </xf>
    <xf numFmtId="173" fontId="3" fillId="0" borderId="0" xfId="1" applyNumberFormat="1" applyFont="1" applyBorder="1" applyAlignment="1" applyProtection="1">
      <alignment horizontal="center"/>
    </xf>
    <xf numFmtId="173" fontId="3" fillId="0" borderId="41" xfId="1" applyNumberFormat="1" applyFont="1" applyBorder="1" applyAlignment="1" applyProtection="1">
      <alignment horizontal="center"/>
    </xf>
    <xf numFmtId="172" fontId="4" fillId="2" borderId="12" xfId="2" applyNumberFormat="1" applyFont="1" applyFill="1" applyBorder="1" applyProtection="1"/>
    <xf numFmtId="172" fontId="4" fillId="2" borderId="12" xfId="2" applyNumberFormat="1" applyFont="1" applyFill="1" applyBorder="1" applyAlignment="1" applyProtection="1">
      <alignment horizontal="center"/>
    </xf>
    <xf numFmtId="172" fontId="4" fillId="2" borderId="41" xfId="2" applyNumberFormat="1" applyFont="1" applyFill="1" applyBorder="1" applyAlignment="1" applyProtection="1">
      <alignment horizontal="center"/>
    </xf>
    <xf numFmtId="172" fontId="4" fillId="2" borderId="26" xfId="1" applyNumberFormat="1" applyFont="1" applyFill="1" applyBorder="1" applyAlignment="1" applyProtection="1">
      <alignment horizontal="center"/>
    </xf>
    <xf numFmtId="172" fontId="4" fillId="2" borderId="12" xfId="1" applyNumberFormat="1" applyFont="1" applyFill="1" applyBorder="1" applyAlignment="1" applyProtection="1">
      <alignment horizontal="center"/>
    </xf>
    <xf numFmtId="172" fontId="4" fillId="2" borderId="13" xfId="1" applyNumberFormat="1" applyFont="1" applyFill="1" applyBorder="1" applyAlignment="1" applyProtection="1">
      <alignment horizontal="center"/>
    </xf>
    <xf numFmtId="172" fontId="4" fillId="2" borderId="0" xfId="1" applyNumberFormat="1" applyFont="1" applyFill="1" applyBorder="1" applyAlignment="1" applyProtection="1">
      <alignment horizontal="center"/>
    </xf>
    <xf numFmtId="172" fontId="4" fillId="2" borderId="41" xfId="1" applyNumberFormat="1" applyFont="1" applyFill="1" applyBorder="1" applyAlignment="1" applyProtection="1">
      <alignment horizontal="center"/>
    </xf>
    <xf numFmtId="0" fontId="3" fillId="0" borderId="20" xfId="0" applyFont="1" applyBorder="1" applyAlignment="1">
      <alignment horizontal="center"/>
    </xf>
    <xf numFmtId="172" fontId="4" fillId="2" borderId="20" xfId="2" applyNumberFormat="1" applyFont="1" applyFill="1" applyBorder="1" applyProtection="1"/>
    <xf numFmtId="172" fontId="4" fillId="2" borderId="20" xfId="2" applyNumberFormat="1" applyFont="1" applyFill="1" applyBorder="1" applyAlignment="1" applyProtection="1">
      <alignment horizontal="center"/>
    </xf>
    <xf numFmtId="172" fontId="4" fillId="2" borderId="62" xfId="2" applyNumberFormat="1" applyFont="1" applyFill="1" applyBorder="1" applyAlignment="1" applyProtection="1">
      <alignment horizontal="center"/>
    </xf>
    <xf numFmtId="172" fontId="4" fillId="2" borderId="18" xfId="1" applyNumberFormat="1" applyFont="1" applyFill="1" applyBorder="1" applyAlignment="1" applyProtection="1">
      <alignment horizontal="center"/>
    </xf>
    <xf numFmtId="172" fontId="4" fillId="2" borderId="20" xfId="1" applyNumberFormat="1" applyFont="1" applyFill="1" applyBorder="1" applyAlignment="1" applyProtection="1">
      <alignment horizontal="center"/>
    </xf>
    <xf numFmtId="172" fontId="4" fillId="2" borderId="21" xfId="1" applyNumberFormat="1" applyFont="1" applyFill="1" applyBorder="1" applyAlignment="1" applyProtection="1">
      <alignment horizontal="center"/>
    </xf>
    <xf numFmtId="172" fontId="4" fillId="2" borderId="59" xfId="1" applyNumberFormat="1" applyFont="1" applyFill="1" applyBorder="1" applyAlignment="1" applyProtection="1">
      <alignment horizontal="center"/>
    </xf>
    <xf numFmtId="172" fontId="4" fillId="2" borderId="62" xfId="1" applyNumberFormat="1" applyFont="1" applyFill="1" applyBorder="1" applyAlignment="1" applyProtection="1">
      <alignment horizontal="center"/>
    </xf>
    <xf numFmtId="0" fontId="4" fillId="0" borderId="42" xfId="0" applyFont="1" applyBorder="1" applyAlignment="1">
      <alignment horizontal="center" vertical="center" wrapText="1"/>
    </xf>
    <xf numFmtId="9" fontId="4" fillId="0" borderId="42" xfId="1" applyFont="1" applyFill="1" applyBorder="1" applyAlignment="1" applyProtection="1">
      <alignment horizontal="center" vertical="center" wrapText="1"/>
    </xf>
    <xf numFmtId="0" fontId="4" fillId="0" borderId="17" xfId="0" applyFont="1" applyBorder="1" applyAlignment="1">
      <alignment horizontal="left"/>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51" xfId="0" applyFont="1" applyBorder="1" applyAlignment="1">
      <alignment horizontal="center" vertical="top" wrapText="1"/>
    </xf>
    <xf numFmtId="164" fontId="3" fillId="2" borderId="43" xfId="0" applyNumberFormat="1" applyFont="1" applyFill="1" applyBorder="1"/>
    <xf numFmtId="164" fontId="3" fillId="0" borderId="53" xfId="0" applyNumberFormat="1" applyFont="1" applyBorder="1"/>
    <xf numFmtId="164" fontId="4" fillId="3" borderId="7" xfId="0" applyNumberFormat="1" applyFont="1" applyFill="1" applyBorder="1"/>
    <xf numFmtId="164" fontId="4" fillId="3" borderId="12" xfId="0" applyNumberFormat="1" applyFont="1" applyFill="1" applyBorder="1"/>
    <xf numFmtId="164" fontId="3" fillId="3" borderId="7" xfId="0" applyNumberFormat="1" applyFont="1" applyFill="1" applyBorder="1"/>
    <xf numFmtId="164" fontId="3" fillId="0" borderId="63" xfId="0" applyNumberFormat="1" applyFont="1" applyBorder="1"/>
    <xf numFmtId="164" fontId="3" fillId="0" borderId="36" xfId="0" applyNumberFormat="1" applyFont="1" applyBorder="1"/>
    <xf numFmtId="0" fontId="3" fillId="0" borderId="46" xfId="0" applyFont="1" applyBorder="1"/>
    <xf numFmtId="0" fontId="3" fillId="0" borderId="7" xfId="0" applyFont="1" applyBorder="1"/>
    <xf numFmtId="0" fontId="3" fillId="0" borderId="8" xfId="0" applyFont="1" applyBorder="1"/>
    <xf numFmtId="0" fontId="3" fillId="0" borderId="6" xfId="0" applyFont="1" applyBorder="1"/>
    <xf numFmtId="164" fontId="3" fillId="0" borderId="57" xfId="0" applyNumberFormat="1" applyFont="1" applyBorder="1"/>
    <xf numFmtId="164" fontId="3" fillId="0" borderId="14" xfId="0" applyNumberFormat="1" applyFont="1" applyBorder="1"/>
    <xf numFmtId="164" fontId="3" fillId="0" borderId="15" xfId="0" applyNumberFormat="1" applyFont="1" applyBorder="1"/>
    <xf numFmtId="164" fontId="3" fillId="0" borderId="16" xfId="0" applyNumberFormat="1" applyFont="1" applyBorder="1"/>
    <xf numFmtId="164" fontId="3" fillId="0" borderId="52" xfId="0" applyNumberFormat="1" applyFont="1" applyBorder="1"/>
    <xf numFmtId="0" fontId="4" fillId="0" borderId="22"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horizontal="center" vertical="center" wrapText="1"/>
    </xf>
    <xf numFmtId="0" fontId="4" fillId="0" borderId="59" xfId="0" applyFont="1" applyBorder="1" applyAlignment="1">
      <alignment horizontal="center" vertical="center" wrapText="1"/>
    </xf>
    <xf numFmtId="164" fontId="3" fillId="3" borderId="41" xfId="0" applyNumberFormat="1" applyFont="1" applyFill="1" applyBorder="1"/>
    <xf numFmtId="164" fontId="3" fillId="3" borderId="26" xfId="0" applyNumberFormat="1" applyFont="1" applyFill="1" applyBorder="1"/>
    <xf numFmtId="164" fontId="4" fillId="3" borderId="54" xfId="0" applyNumberFormat="1" applyFont="1" applyFill="1" applyBorder="1"/>
    <xf numFmtId="164" fontId="4" fillId="3" borderId="9" xfId="0" applyNumberFormat="1" applyFont="1" applyFill="1" applyBorder="1"/>
    <xf numFmtId="164" fontId="4" fillId="3" borderId="53" xfId="0" applyNumberFormat="1" applyFont="1" applyFill="1" applyBorder="1"/>
    <xf numFmtId="164" fontId="4" fillId="3" borderId="41" xfId="0" applyNumberFormat="1" applyFont="1" applyFill="1" applyBorder="1"/>
    <xf numFmtId="164" fontId="4" fillId="3" borderId="26" xfId="0" applyNumberFormat="1" applyFont="1" applyFill="1" applyBorder="1"/>
    <xf numFmtId="164" fontId="4" fillId="3" borderId="0" xfId="0" applyNumberFormat="1" applyFont="1" applyFill="1"/>
    <xf numFmtId="164" fontId="3" fillId="3" borderId="54" xfId="0" applyNumberFormat="1" applyFont="1" applyFill="1" applyBorder="1"/>
    <xf numFmtId="164" fontId="3" fillId="3" borderId="9" xfId="0" applyNumberFormat="1" applyFont="1" applyFill="1" applyBorder="1"/>
    <xf numFmtId="164" fontId="3" fillId="3" borderId="53" xfId="0" applyNumberFormat="1" applyFont="1" applyFill="1" applyBorder="1"/>
    <xf numFmtId="0" fontId="3" fillId="0" borderId="37" xfId="0" applyFont="1" applyBorder="1" applyAlignment="1">
      <alignment horizontal="center"/>
    </xf>
    <xf numFmtId="164" fontId="4" fillId="0" borderId="64" xfId="0" applyNumberFormat="1" applyFont="1" applyBorder="1"/>
    <xf numFmtId="164" fontId="4" fillId="0" borderId="34" xfId="0" applyNumberFormat="1" applyFont="1" applyBorder="1"/>
    <xf numFmtId="164" fontId="4" fillId="0" borderId="55" xfId="0" applyNumberFormat="1" applyFont="1" applyBorder="1"/>
    <xf numFmtId="0" fontId="4" fillId="0" borderId="65" xfId="0" applyFont="1" applyBorder="1" applyAlignment="1">
      <alignment horizontal="center" vertical="center" wrapText="1"/>
    </xf>
    <xf numFmtId="0" fontId="4" fillId="0" borderId="26" xfId="0" applyFont="1" applyBorder="1" applyAlignment="1">
      <alignment horizontal="left" vertical="center"/>
    </xf>
    <xf numFmtId="0" fontId="3" fillId="0" borderId="13" xfId="0" applyFont="1" applyBorder="1" applyAlignment="1">
      <alignment horizontal="center" vertical="center"/>
    </xf>
    <xf numFmtId="0" fontId="4" fillId="0" borderId="54" xfId="0" applyFont="1" applyBorder="1" applyAlignment="1">
      <alignment horizontal="center" vertical="center" wrapText="1"/>
    </xf>
    <xf numFmtId="0" fontId="3" fillId="0" borderId="29" xfId="0" applyFont="1" applyBorder="1" applyAlignment="1">
      <alignment horizontal="center"/>
    </xf>
    <xf numFmtId="0" fontId="3" fillId="0" borderId="20" xfId="0" applyFont="1" applyBorder="1"/>
    <xf numFmtId="0" fontId="3" fillId="0" borderId="21" xfId="0" applyFont="1" applyBorder="1"/>
    <xf numFmtId="0" fontId="3" fillId="0" borderId="62" xfId="0" applyFont="1" applyBorder="1"/>
    <xf numFmtId="164" fontId="4" fillId="0" borderId="12" xfId="0" applyNumberFormat="1" applyFont="1" applyBorder="1" applyAlignment="1">
      <alignment horizontal="center"/>
    </xf>
    <xf numFmtId="164" fontId="4" fillId="0" borderId="0" xfId="0" applyNumberFormat="1" applyFont="1" applyAlignment="1">
      <alignment horizontal="center"/>
    </xf>
    <xf numFmtId="164" fontId="4" fillId="0" borderId="26" xfId="0" applyNumberFormat="1" applyFont="1" applyBorder="1" applyAlignment="1">
      <alignment horizontal="center"/>
    </xf>
    <xf numFmtId="164" fontId="4" fillId="0" borderId="41" xfId="0" applyNumberFormat="1" applyFont="1" applyBorder="1" applyAlignment="1">
      <alignment horizontal="center"/>
    </xf>
    <xf numFmtId="164" fontId="4" fillId="0" borderId="10" xfId="0" applyNumberFormat="1" applyFont="1" applyBorder="1" applyAlignment="1">
      <alignment horizontal="center"/>
    </xf>
    <xf numFmtId="0" fontId="8" fillId="3" borderId="26" xfId="0" applyFont="1" applyFill="1" applyBorder="1" applyAlignment="1">
      <alignment horizontal="left" indent="1"/>
    </xf>
    <xf numFmtId="164" fontId="4" fillId="3" borderId="12" xfId="0" applyNumberFormat="1" applyFont="1" applyFill="1" applyBorder="1" applyAlignment="1">
      <alignment horizontal="center"/>
    </xf>
    <xf numFmtId="164" fontId="4" fillId="3" borderId="0" xfId="0" applyNumberFormat="1" applyFont="1" applyFill="1" applyAlignment="1">
      <alignment horizontal="center"/>
    </xf>
    <xf numFmtId="164" fontId="4" fillId="3" borderId="26" xfId="0" applyNumberFormat="1" applyFont="1" applyFill="1" applyBorder="1" applyAlignment="1">
      <alignment horizontal="center"/>
    </xf>
    <xf numFmtId="164" fontId="4" fillId="3" borderId="41" xfId="0" applyNumberFormat="1" applyFont="1" applyFill="1" applyBorder="1" applyAlignment="1">
      <alignment horizontal="center"/>
    </xf>
    <xf numFmtId="164" fontId="3" fillId="0" borderId="10" xfId="0" applyNumberFormat="1" applyFont="1" applyBorder="1"/>
    <xf numFmtId="164" fontId="4" fillId="0" borderId="53" xfId="0" applyNumberFormat="1" applyFont="1" applyBorder="1"/>
    <xf numFmtId="164" fontId="4" fillId="0" borderId="9" xfId="0" applyNumberFormat="1" applyFont="1" applyBorder="1"/>
    <xf numFmtId="164" fontId="4" fillId="0" borderId="54" xfId="0" applyNumberFormat="1" applyFont="1" applyBorder="1"/>
    <xf numFmtId="164" fontId="3" fillId="0" borderId="27" xfId="0" applyNumberFormat="1" applyFont="1" applyBorder="1"/>
    <xf numFmtId="164" fontId="3" fillId="0" borderId="9" xfId="0" applyNumberFormat="1" applyFont="1" applyBorder="1"/>
    <xf numFmtId="164" fontId="3" fillId="0" borderId="54" xfId="0" applyNumberFormat="1" applyFont="1" applyBorder="1"/>
    <xf numFmtId="164" fontId="3" fillId="0" borderId="35" xfId="0" applyNumberFormat="1" applyFont="1" applyBorder="1"/>
    <xf numFmtId="43" fontId="3" fillId="0" borderId="0" xfId="2" applyFont="1" applyProtection="1"/>
    <xf numFmtId="174" fontId="3" fillId="0" borderId="0" xfId="0" applyNumberFormat="1" applyFont="1"/>
    <xf numFmtId="0" fontId="4"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4" xfId="0" applyFont="1" applyBorder="1" applyAlignment="1">
      <alignment horizontal="center" wrapText="1"/>
    </xf>
    <xf numFmtId="0" fontId="4" fillId="0" borderId="48" xfId="0" applyFont="1" applyBorder="1" applyAlignment="1">
      <alignment horizontal="center" wrapText="1"/>
    </xf>
    <xf numFmtId="0" fontId="4" fillId="0" borderId="0" xfId="0" applyFont="1" applyAlignment="1">
      <alignment horizontal="center" vertical="center"/>
    </xf>
    <xf numFmtId="0" fontId="4" fillId="0" borderId="36" xfId="0" applyFont="1" applyBorder="1" applyAlignment="1">
      <alignment horizontal="center" vertical="center" wrapText="1"/>
    </xf>
    <xf numFmtId="0" fontId="4" fillId="0" borderId="47" xfId="0" applyFont="1" applyBorder="1" applyAlignment="1">
      <alignment horizontal="center" vertical="center" wrapText="1"/>
    </xf>
    <xf numFmtId="0" fontId="3" fillId="0" borderId="0" xfId="0" applyFont="1" applyAlignment="1">
      <alignment horizontal="center" vertical="center"/>
    </xf>
    <xf numFmtId="0" fontId="4" fillId="0" borderId="23" xfId="0" applyFont="1" applyBorder="1"/>
    <xf numFmtId="0" fontId="4" fillId="0" borderId="12" xfId="0" applyFont="1" applyBorder="1" applyAlignment="1">
      <alignment horizontal="center"/>
    </xf>
    <xf numFmtId="172" fontId="4" fillId="0" borderId="12" xfId="2" applyNumberFormat="1" applyFont="1" applyFill="1" applyBorder="1" applyAlignment="1" applyProtection="1">
      <alignment horizontal="center"/>
    </xf>
    <xf numFmtId="0" fontId="8" fillId="0" borderId="12" xfId="0" applyFont="1" applyBorder="1" applyAlignment="1">
      <alignment horizontal="center"/>
    </xf>
    <xf numFmtId="0" fontId="8" fillId="0" borderId="43" xfId="0" applyFont="1" applyBorder="1" applyAlignment="1">
      <alignment horizontal="center"/>
    </xf>
    <xf numFmtId="0" fontId="8" fillId="0" borderId="13" xfId="0" applyFont="1" applyBorder="1" applyAlignment="1">
      <alignment horizontal="center"/>
    </xf>
    <xf numFmtId="0" fontId="8" fillId="0" borderId="26" xfId="0" applyFont="1" applyBorder="1" applyAlignment="1">
      <alignment horizontal="left" indent="1"/>
    </xf>
    <xf numFmtId="0" fontId="4" fillId="3" borderId="26" xfId="0" applyFont="1" applyFill="1" applyBorder="1"/>
    <xf numFmtId="0" fontId="4" fillId="3" borderId="12" xfId="0" applyFont="1" applyFill="1" applyBorder="1" applyAlignment="1">
      <alignment horizontal="center"/>
    </xf>
    <xf numFmtId="172" fontId="4" fillId="3" borderId="12" xfId="2" applyNumberFormat="1" applyFont="1" applyFill="1" applyBorder="1" applyAlignment="1" applyProtection="1">
      <alignment horizontal="center"/>
    </xf>
    <xf numFmtId="0" fontId="8" fillId="3" borderId="12" xfId="0" applyFont="1" applyFill="1" applyBorder="1" applyAlignment="1">
      <alignment horizontal="center"/>
    </xf>
    <xf numFmtId="0" fontId="8" fillId="3" borderId="0" xfId="0" applyFont="1" applyFill="1" applyAlignment="1">
      <alignment horizontal="center"/>
    </xf>
    <xf numFmtId="0" fontId="3" fillId="3" borderId="12" xfId="0" applyFont="1" applyFill="1" applyBorder="1"/>
    <xf numFmtId="0" fontId="8" fillId="3" borderId="13" xfId="0" applyFont="1" applyFill="1" applyBorder="1" applyAlignment="1">
      <alignment horizontal="center"/>
    </xf>
    <xf numFmtId="0" fontId="3" fillId="3" borderId="26" xfId="0" applyFont="1" applyFill="1" applyBorder="1" applyAlignment="1">
      <alignment horizontal="left" indent="1"/>
    </xf>
    <xf numFmtId="172" fontId="3" fillId="3" borderId="12" xfId="2" applyNumberFormat="1" applyFont="1" applyFill="1" applyBorder="1" applyAlignment="1" applyProtection="1">
      <alignment horizontal="center"/>
    </xf>
    <xf numFmtId="0" fontId="3" fillId="3" borderId="26" xfId="0" applyFont="1" applyFill="1" applyBorder="1"/>
    <xf numFmtId="172" fontId="3" fillId="3" borderId="12" xfId="0" applyNumberFormat="1" applyFont="1" applyFill="1" applyBorder="1"/>
    <xf numFmtId="0" fontId="4" fillId="0" borderId="15" xfId="0" applyFont="1" applyBorder="1"/>
    <xf numFmtId="166" fontId="4" fillId="0" borderId="57" xfId="0" applyNumberFormat="1" applyFont="1" applyBorder="1"/>
    <xf numFmtId="166" fontId="4" fillId="0" borderId="66" xfId="0" applyNumberFormat="1" applyFont="1" applyBorder="1"/>
    <xf numFmtId="166" fontId="4" fillId="0" borderId="67" xfId="0" applyNumberFormat="1" applyFont="1" applyBorder="1"/>
    <xf numFmtId="0" fontId="4" fillId="0" borderId="22" xfId="0" applyFont="1" applyBorder="1" applyAlignment="1">
      <alignment horizontal="center" vertical="center" wrapText="1"/>
    </xf>
    <xf numFmtId="9" fontId="4" fillId="0" borderId="3" xfId="1" applyFont="1" applyFill="1" applyBorder="1" applyAlignment="1" applyProtection="1">
      <alignment horizontal="center" vertical="top" wrapText="1"/>
    </xf>
    <xf numFmtId="9" fontId="4" fillId="0" borderId="24" xfId="1" applyFont="1" applyFill="1" applyBorder="1" applyAlignment="1" applyProtection="1">
      <alignment horizontal="center" vertical="top" wrapText="1"/>
    </xf>
    <xf numFmtId="0" fontId="4" fillId="0" borderId="26" xfId="0" applyFont="1" applyBorder="1" applyAlignment="1">
      <alignment horizontal="center" vertical="center" wrapText="1"/>
    </xf>
    <xf numFmtId="9" fontId="4" fillId="0" borderId="12" xfId="1" applyFont="1" applyFill="1" applyBorder="1" applyAlignment="1" applyProtection="1">
      <alignment horizontal="center" vertical="center" wrapText="1"/>
    </xf>
    <xf numFmtId="9" fontId="4" fillId="0" borderId="12" xfId="1" applyFont="1" applyFill="1" applyBorder="1" applyAlignment="1" applyProtection="1">
      <alignment horizontal="center" vertical="top" wrapText="1"/>
    </xf>
    <xf numFmtId="0" fontId="4" fillId="0" borderId="5" xfId="0" applyFont="1" applyBorder="1" applyAlignment="1">
      <alignment horizontal="left" wrapText="1"/>
    </xf>
    <xf numFmtId="0" fontId="3" fillId="0" borderId="32" xfId="0" applyFont="1" applyBorder="1" applyAlignment="1">
      <alignment horizontal="center" wrapText="1"/>
    </xf>
    <xf numFmtId="9" fontId="4" fillId="0" borderId="33" xfId="1" applyFont="1" applyFill="1" applyBorder="1" applyAlignment="1" applyProtection="1">
      <alignment horizontal="center" vertical="top" wrapText="1"/>
    </xf>
    <xf numFmtId="0" fontId="3" fillId="2" borderId="9" xfId="0" applyFont="1" applyFill="1" applyBorder="1"/>
    <xf numFmtId="0" fontId="3" fillId="0" borderId="6" xfId="0" applyFont="1" applyBorder="1" applyAlignment="1">
      <alignment horizontal="center"/>
    </xf>
    <xf numFmtId="166" fontId="3" fillId="2" borderId="7" xfId="0" applyNumberFormat="1" applyFont="1" applyFill="1" applyBorder="1" applyAlignment="1">
      <alignment horizontal="center"/>
    </xf>
    <xf numFmtId="164" fontId="3" fillId="2" borderId="8" xfId="0" applyNumberFormat="1" applyFont="1" applyFill="1" applyBorder="1"/>
    <xf numFmtId="0" fontId="3" fillId="0" borderId="11" xfId="0" applyFont="1" applyBorder="1" applyAlignment="1">
      <alignment horizontal="center"/>
    </xf>
    <xf numFmtId="166" fontId="3" fillId="2" borderId="12" xfId="0" applyNumberFormat="1" applyFont="1" applyFill="1" applyBorder="1" applyAlignment="1">
      <alignment horizontal="center"/>
    </xf>
    <xf numFmtId="0" fontId="3" fillId="0" borderId="36" xfId="0" applyFont="1" applyBorder="1" applyAlignment="1">
      <alignment horizontal="center"/>
    </xf>
    <xf numFmtId="0" fontId="3" fillId="4" borderId="37" xfId="0" applyFont="1" applyFill="1" applyBorder="1" applyAlignment="1">
      <alignment horizontal="center"/>
    </xf>
    <xf numFmtId="0" fontId="11" fillId="0" borderId="0" xfId="3"/>
    <xf numFmtId="0" fontId="0" fillId="0" borderId="0" xfId="0" applyProtection="1">
      <protection locked="0"/>
    </xf>
    <xf numFmtId="0" fontId="13" fillId="0" borderId="0" xfId="0" applyFont="1" applyAlignment="1">
      <alignment wrapText="1"/>
    </xf>
    <xf numFmtId="0" fontId="9" fillId="0" borderId="0" xfId="0" applyFont="1" applyAlignment="1">
      <alignment vertical="center"/>
    </xf>
    <xf numFmtId="0" fontId="12" fillId="0" borderId="0" xfId="4" applyAlignment="1" applyProtection="1"/>
    <xf numFmtId="0" fontId="14" fillId="0" borderId="0" xfId="0" applyFont="1"/>
    <xf numFmtId="0" fontId="12" fillId="0" borderId="0" xfId="4" applyAlignment="1" applyProtection="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8" fillId="0" borderId="0" xfId="0" quotePrefix="1" applyFont="1" applyAlignment="1">
      <alignment horizontal="left"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9" fontId="4" fillId="0" borderId="6" xfId="1" applyFont="1" applyFill="1" applyBorder="1" applyAlignment="1" applyProtection="1">
      <alignment horizontal="center" vertical="center" wrapText="1"/>
    </xf>
    <xf numFmtId="9" fontId="4" fillId="0" borderId="32" xfId="1" applyFont="1" applyFill="1" applyBorder="1" applyAlignment="1" applyProtection="1">
      <alignment horizontal="center" vertical="center" wrapText="1"/>
    </xf>
    <xf numFmtId="9" fontId="4" fillId="0" borderId="7" xfId="1" applyFont="1" applyFill="1" applyBorder="1" applyAlignment="1" applyProtection="1">
      <alignment horizontal="center" vertical="center" wrapText="1"/>
    </xf>
    <xf numFmtId="9" fontId="4" fillId="0" borderId="33" xfId="1" applyFont="1" applyFill="1" applyBorder="1" applyAlignment="1" applyProtection="1">
      <alignment horizontal="center" vertical="center" wrapText="1"/>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1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6" xfId="0" applyFont="1" applyBorder="1" applyAlignment="1">
      <alignment horizontal="left" vertical="center" wrapText="1" indent="1"/>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3" xfId="0" applyFont="1" applyBorder="1" applyAlignment="1">
      <alignment horizontal="center" vertical="top" wrapText="1"/>
    </xf>
    <xf numFmtId="0" fontId="4" fillId="0" borderId="54" xfId="0" applyFont="1" applyBorder="1" applyAlignment="1">
      <alignment horizontal="center" vertical="top"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32"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wrapText="1"/>
    </xf>
    <xf numFmtId="0" fontId="4" fillId="0" borderId="51" xfId="0" applyFont="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9" fontId="4" fillId="0" borderId="11" xfId="1" applyFont="1" applyFill="1" applyBorder="1" applyAlignment="1" applyProtection="1">
      <alignment horizontal="center" vertical="center" wrapText="1"/>
    </xf>
    <xf numFmtId="9" fontId="4" fillId="0" borderId="43" xfId="1" applyFont="1" applyFill="1" applyBorder="1" applyAlignment="1" applyProtection="1">
      <alignment horizontal="center" vertical="center" wrapText="1"/>
    </xf>
    <xf numFmtId="9" fontId="4" fillId="0" borderId="51" xfId="1" applyFont="1" applyFill="1" applyBorder="1" applyAlignment="1" applyProtection="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33" xfId="0" applyFont="1" applyBorder="1" applyAlignment="1">
      <alignment horizontal="center" vertical="top" wrapText="1"/>
    </xf>
    <xf numFmtId="0" fontId="4" fillId="0" borderId="25" xfId="0" applyFont="1" applyBorder="1" applyAlignment="1">
      <alignment horizontal="center" vertical="top" wrapText="1"/>
    </xf>
    <xf numFmtId="0" fontId="4" fillId="0" borderId="13" xfId="0" applyFont="1" applyBorder="1" applyAlignment="1">
      <alignment horizontal="center" vertical="top" wrapText="1"/>
    </xf>
    <xf numFmtId="0" fontId="4" fillId="0" borderId="29" xfId="0" applyFont="1" applyBorder="1" applyAlignment="1">
      <alignment horizontal="center" vertical="top" wrapText="1"/>
    </xf>
    <xf numFmtId="0" fontId="3" fillId="2" borderId="18" xfId="0" applyFont="1" applyFill="1" applyBorder="1" applyAlignment="1">
      <alignment horizontal="left" vertical="top" wrapText="1"/>
    </xf>
    <xf numFmtId="0" fontId="3" fillId="2" borderId="50" xfId="0" applyFont="1" applyFill="1" applyBorder="1" applyAlignment="1">
      <alignment horizontal="left" vertical="top" wrapText="1"/>
    </xf>
  </cellXfs>
  <cellStyles count="5">
    <cellStyle name="Comma" xfId="2" builtinId="3"/>
    <cellStyle name="Hyperlink" xfId="4" builtinId="8"/>
    <cellStyle name="Normal" xfId="0" builtinId="0"/>
    <cellStyle name="Normal_Final cover - LG Reporting" xfId="3"/>
    <cellStyle name="Percent" xfId="1" builtinId="5"/>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ctrlProps/ctrlProp1.xml><?xml version="1.0" encoding="utf-8"?>
<formControlPr xmlns="http://schemas.microsoft.com/office/spreadsheetml/2009/9/main" objectType="Drop" dropLines="2" dropStyle="combo" dx="26" fmlaLink="MuniEntities" fmlaRange="$W$4:$W$5" noThreeD="1" val="0"/>
</file>

<file path=xl/ctrlProps/ctrlProp2.xml><?xml version="1.0" encoding="utf-8"?>
<formControlPr xmlns="http://schemas.microsoft.com/office/spreadsheetml/2009/9/main" objectType="Drop" dropLines="2" dropStyle="combo" dx="26" fmlaLink="MuniType" fmlaRange="$W$8:$W$9" noThreeD="1" sel="2" val="0"/>
</file>

<file path=xl/ctrlProps/ctrlProp3.xml><?xml version="1.0" encoding="utf-8"?>
<formControlPr xmlns="http://schemas.microsoft.com/office/spreadsheetml/2009/9/main" objectType="Drop" dropLines="6" dropStyle="combo" dx="26" fmlaLink="$W$33" fmlaRange="$W$17:$W$26" noThreeD="1" sel="9" val="4"/>
</file>

<file path=xl/ctrlProps/ctrlProp4.xml><?xml version="1.0" encoding="utf-8"?>
<formControlPr xmlns="http://schemas.microsoft.com/office/spreadsheetml/2009/9/main" objectType="Drop" dropLines="10" dropStyle="combo" dx="26" fmlaLink="'[4]Lookup and lists'!$B$27" fmlaRange="'[4]Lookup and lists'!$B$29:$C$307" noThreeD="1" sel="0" val="0"/>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3.jpeg"/><Relationship Id="rId7"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hyperlink" Target="https://portals.treasury.gov.za/sites/lguploadportal/SitePages/Home.aspx" TargetMode="External"/><Relationship Id="rId4" Type="http://schemas.openxmlformats.org/officeDocument/2006/relationships/image" Target="../media/image4.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MFMA/Guidelines/MFMA%20Funding%20compliance/MFMA%20Funding%20compliance%20guideline%20-%2010%20March%202008.pdf" TargetMode="External"/><Relationship Id="rId13"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hyperlink" Target="http://mfma.treasury.gov.za/RegulationsandGazettes/Municipal%20Budget%20and%20Reporting%20Regulations/regulation2012-2013/Documents/Budget%20Format%20Guidelines_%202012_13.pdf" TargetMode="External"/><Relationship Id="rId12" Type="http://schemas.openxmlformats.org/officeDocument/2006/relationships/image" Target="../media/image13.emf"/><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11" Type="http://schemas.openxmlformats.org/officeDocument/2006/relationships/image" Target="../media/image12.emf"/><Relationship Id="rId5" Type="http://schemas.openxmlformats.org/officeDocument/2006/relationships/hyperlink" Target="http://mfma.treasury.gov.za/Return_Forms/Pages/default.aspx" TargetMode="External"/><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hyperlink" Target="http://mfma.treasury.gov.za/Circulars/Pages/default.aspx" TargetMode="External"/><Relationship Id="rId9" Type="http://schemas.openxmlformats.org/officeDocument/2006/relationships/image" Target="../media/image10.emf"/><Relationship Id="rId14" Type="http://schemas.openxmlformats.org/officeDocument/2006/relationships/image" Target="../media/image1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68580</xdr:colOff>
      <xdr:row>39</xdr:row>
      <xdr:rowOff>91440</xdr:rowOff>
    </xdr:to>
    <xdr:grpSp>
      <xdr:nvGrpSpPr>
        <xdr:cNvPr id="20" name="Group 316">
          <a:extLst>
            <a:ext uri="{FF2B5EF4-FFF2-40B4-BE49-F238E27FC236}">
              <a16:creationId xmlns:a16="http://schemas.microsoft.com/office/drawing/2014/main" xmlns="" id="{CC11BEF3-6C9A-42CC-8368-D587A805EAB7}"/>
            </a:ext>
          </a:extLst>
        </xdr:cNvPr>
        <xdr:cNvGrpSpPr>
          <a:grpSpLocks/>
        </xdr:cNvGrpSpPr>
      </xdr:nvGrpSpPr>
      <xdr:grpSpPr bwMode="auto">
        <a:xfrm>
          <a:off x="0" y="0"/>
          <a:ext cx="7749540" cy="6926580"/>
          <a:chOff x="0" y="0"/>
          <a:chExt cx="791" cy="672"/>
        </a:xfrm>
      </xdr:grpSpPr>
      <xdr:grpSp>
        <xdr:nvGrpSpPr>
          <xdr:cNvPr id="21" name="Group 11">
            <a:extLst>
              <a:ext uri="{FF2B5EF4-FFF2-40B4-BE49-F238E27FC236}">
                <a16:creationId xmlns:a16="http://schemas.microsoft.com/office/drawing/2014/main" xmlns="" id="{E5F77BE8-84ED-4713-B5D0-E592C976D768}"/>
              </a:ext>
            </a:extLst>
          </xdr:cNvPr>
          <xdr:cNvGrpSpPr>
            <a:grpSpLocks/>
          </xdr:cNvGrpSpPr>
        </xdr:nvGrpSpPr>
        <xdr:grpSpPr bwMode="auto">
          <a:xfrm>
            <a:off x="0" y="0"/>
            <a:ext cx="791" cy="672"/>
            <a:chOff x="0" y="0"/>
            <a:chExt cx="791" cy="672"/>
          </a:xfrm>
        </xdr:grpSpPr>
        <xdr:grpSp>
          <xdr:nvGrpSpPr>
            <xdr:cNvPr id="23" name="Group 12">
              <a:extLst>
                <a:ext uri="{FF2B5EF4-FFF2-40B4-BE49-F238E27FC236}">
                  <a16:creationId xmlns:a16="http://schemas.microsoft.com/office/drawing/2014/main" xmlns="" id="{EC7D89DC-3A68-4896-A6F1-1A43B249EFAB}"/>
                </a:ext>
              </a:extLst>
            </xdr:cNvPr>
            <xdr:cNvGrpSpPr>
              <a:grpSpLocks/>
            </xdr:cNvGrpSpPr>
          </xdr:nvGrpSpPr>
          <xdr:grpSpPr bwMode="auto">
            <a:xfrm>
              <a:off x="0" y="0"/>
              <a:ext cx="791" cy="672"/>
              <a:chOff x="12" y="17"/>
              <a:chExt cx="791" cy="672"/>
            </a:xfrm>
          </xdr:grpSpPr>
          <xdr:pic>
            <xdr:nvPicPr>
              <xdr:cNvPr id="25" name="Picture 13" descr="Untitled-1 copy">
                <a:extLst>
                  <a:ext uri="{FF2B5EF4-FFF2-40B4-BE49-F238E27FC236}">
                    <a16:creationId xmlns:a16="http://schemas.microsoft.com/office/drawing/2014/main" xmlns="" id="{FFD8686A-92E0-4C83-8C4F-FE37EE68A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Picture 14" descr="1 copy">
                <a:extLst>
                  <a:ext uri="{FF2B5EF4-FFF2-40B4-BE49-F238E27FC236}">
                    <a16:creationId xmlns:a16="http://schemas.microsoft.com/office/drawing/2014/main" xmlns="" id="{F25E21B6-BD43-4625-9651-3D42757AF2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7" name="Group 15">
                <a:extLst>
                  <a:ext uri="{FF2B5EF4-FFF2-40B4-BE49-F238E27FC236}">
                    <a16:creationId xmlns:a16="http://schemas.microsoft.com/office/drawing/2014/main" xmlns="" id="{0EB33144-DF66-4966-8F38-C16E2EDD03DD}"/>
                  </a:ext>
                </a:extLst>
              </xdr:cNvPr>
              <xdr:cNvGrpSpPr>
                <a:grpSpLocks/>
              </xdr:cNvGrpSpPr>
            </xdr:nvGrpSpPr>
            <xdr:grpSpPr bwMode="auto">
              <a:xfrm>
                <a:off x="416" y="255"/>
                <a:ext cx="367" cy="413"/>
                <a:chOff x="416" y="255"/>
                <a:chExt cx="367" cy="413"/>
              </a:xfrm>
            </xdr:grpSpPr>
            <xdr:pic>
              <xdr:nvPicPr>
                <xdr:cNvPr id="32" name="Picture 48" descr="Untitled-4-2">
                  <a:extLst>
                    <a:ext uri="{FF2B5EF4-FFF2-40B4-BE49-F238E27FC236}">
                      <a16:creationId xmlns:a16="http://schemas.microsoft.com/office/drawing/2014/main" xmlns="" id="{DC979544-9A12-4C2B-8D36-61F49166B07A}"/>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33" name="Group 17">
                  <a:extLst>
                    <a:ext uri="{FF2B5EF4-FFF2-40B4-BE49-F238E27FC236}">
                      <a16:creationId xmlns:a16="http://schemas.microsoft.com/office/drawing/2014/main" xmlns="" id="{88EC65C3-DEA9-4ECD-9B36-536688F30793}"/>
                    </a:ext>
                  </a:extLst>
                </xdr:cNvPr>
                <xdr:cNvGrpSpPr>
                  <a:grpSpLocks/>
                </xdr:cNvGrpSpPr>
              </xdr:nvGrpSpPr>
              <xdr:grpSpPr bwMode="auto">
                <a:xfrm>
                  <a:off x="432" y="264"/>
                  <a:ext cx="286" cy="128"/>
                  <a:chOff x="426" y="263"/>
                  <a:chExt cx="290" cy="130"/>
                </a:xfrm>
              </xdr:grpSpPr>
              <xdr:pic>
                <xdr:nvPicPr>
                  <xdr:cNvPr id="35" name="Picture 52" descr="Letter Head">
                    <a:extLst>
                      <a:ext uri="{FF2B5EF4-FFF2-40B4-BE49-F238E27FC236}">
                        <a16:creationId xmlns:a16="http://schemas.microsoft.com/office/drawing/2014/main" xmlns="" id="{79467D6A-9559-4274-9BDC-48627AC6759A}"/>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6" name="Line 53">
                    <a:extLst>
                      <a:ext uri="{FF2B5EF4-FFF2-40B4-BE49-F238E27FC236}">
                        <a16:creationId xmlns:a16="http://schemas.microsoft.com/office/drawing/2014/main" xmlns="" id="{51E24EED-D3CF-426D-B728-AB57E3DD8C6D}"/>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4" name="Text Box 20">
                  <a:hlinkClick xmlns:r="http://schemas.openxmlformats.org/officeDocument/2006/relationships" r:id="rId5"/>
                  <a:extLst>
                    <a:ext uri="{FF2B5EF4-FFF2-40B4-BE49-F238E27FC236}">
                      <a16:creationId xmlns:a16="http://schemas.microsoft.com/office/drawing/2014/main" xmlns="" id="{C768E47F-7A45-4645-AA3D-42F516629478}"/>
                    </a:ext>
                  </a:extLst>
                </xdr:cNvPr>
                <xdr:cNvSpPr txBox="1">
                  <a:spLocks noChangeArrowheads="1"/>
                </xdr:cNvSpPr>
              </xdr:nvSpPr>
              <xdr:spPr bwMode="auto">
                <a:xfrm>
                  <a:off x="433" y="394"/>
                  <a:ext cx="335" cy="255"/>
                </a:xfrm>
                <a:prstGeom prst="rect">
                  <a:avLst/>
                </a:prstGeom>
                <a:noFill/>
                <a:ln w="9525">
                  <a:noFill/>
                  <a:miter lim="800000"/>
                  <a:headEnd/>
                  <a:tailEnd/>
                </a:ln>
              </xdr:spPr>
              <xdr:txBody>
                <a:bodyPr vertOverflow="clip" wrap="square" lIns="27432" tIns="27432" rIns="0" bIns="0" anchor="t" upright="1"/>
                <a:lstStyle/>
                <a:p>
                  <a:pPr algn="l" rtl="1">
                    <a:lnSpc>
                      <a:spcPts val="1400"/>
                    </a:lnSpc>
                    <a:defRPr sz="1000"/>
                  </a:pPr>
                  <a:endParaRPr lang="en-US" sz="1200" b="1" i="0" u="sng" strike="noStrike">
                    <a:solidFill>
                      <a:srgbClr val="000000"/>
                    </a:solidFill>
                    <a:latin typeface="Calibri"/>
                  </a:endParaRPr>
                </a:p>
                <a:p>
                  <a:pPr algn="l" rtl="1">
                    <a:lnSpc>
                      <a:spcPts val="1400"/>
                    </a:lnSpc>
                    <a:defRPr sz="1000"/>
                  </a:pPr>
                  <a:r>
                    <a:rPr lang="en-US" sz="1200" b="1" i="0" u="sng" strike="noStrike">
                      <a:solidFill>
                        <a:srgbClr val="000000"/>
                      </a:solidFill>
                      <a:latin typeface="Calibri"/>
                    </a:rPr>
                    <a:t>Contact details:</a:t>
                  </a:r>
                  <a:endParaRPr lang="en-US" sz="1200" b="0" i="0" strike="noStrike">
                    <a:solidFill>
                      <a:srgbClr val="000000"/>
                    </a:solidFill>
                    <a:latin typeface="Calibri"/>
                  </a:endParaRPr>
                </a:p>
                <a:p>
                  <a:pPr algn="l" rtl="1">
                    <a:lnSpc>
                      <a:spcPts val="1400"/>
                    </a:lnSpc>
                    <a:defRPr sz="1000"/>
                  </a:pPr>
                  <a:endParaRPr lang="en-US" sz="1200" b="0" i="0" strike="noStrike">
                    <a:solidFill>
                      <a:srgbClr val="000000"/>
                    </a:solidFill>
                    <a:latin typeface="Calibri"/>
                  </a:endParaRPr>
                </a:p>
                <a:p>
                  <a:pPr algn="l" rtl="1">
                    <a:defRPr sz="1000"/>
                  </a:pPr>
                  <a:r>
                    <a:rPr lang="en-US" sz="1000" b="0" i="0" strike="noStrike">
                      <a:solidFill>
                        <a:srgbClr val="000000"/>
                      </a:solidFill>
                      <a:latin typeface="Calibri"/>
                    </a:rPr>
                    <a:t>Elsabé Rossouw</a:t>
                  </a:r>
                </a:p>
                <a:p>
                  <a:pPr algn="l" rtl="1">
                    <a:defRPr sz="1000"/>
                  </a:pPr>
                  <a:r>
                    <a:rPr lang="en-US" sz="1000" b="0" i="0" strike="noStrike">
                      <a:solidFill>
                        <a:srgbClr val="000000"/>
                      </a:solidFill>
                      <a:latin typeface="Calibri"/>
                    </a:rPr>
                    <a:t>National Treasury </a:t>
                  </a:r>
                </a:p>
                <a:p>
                  <a:pPr algn="l" rtl="1">
                    <a:defRPr sz="1000"/>
                  </a:pPr>
                  <a:r>
                    <a:rPr lang="en-US" sz="1000" b="0" i="0" strike="noStrike">
                      <a:solidFill>
                        <a:srgbClr val="000000"/>
                      </a:solidFill>
                      <a:latin typeface="Calibri"/>
                    </a:rPr>
                    <a:t>Tel: (012) 315-5534 </a:t>
                  </a:r>
                </a:p>
                <a:p>
                  <a:pPr algn="l" rtl="1">
                    <a:defRPr sz="1000"/>
                  </a:pPr>
                  <a:r>
                    <a:rPr lang="en-US" sz="1000" b="0" i="0" strike="noStrike">
                      <a:solidFill>
                        <a:srgbClr val="000000"/>
                      </a:solidFill>
                      <a:latin typeface="Calibri"/>
                    </a:rPr>
                    <a:t>Electronic submissions: </a:t>
                  </a:r>
                </a:p>
                <a:p>
                  <a:pPr algn="l" rtl="1">
                    <a:defRPr sz="1000"/>
                  </a:pPr>
                  <a:r>
                    <a:rPr lang="en-US" sz="1000" b="0" i="0" strike="noStrike">
                      <a:solidFill>
                        <a:srgbClr val="000000"/>
                      </a:solidFill>
                      <a:latin typeface="Calibri"/>
                    </a:rPr>
                    <a:t>                           LG Upload Portal</a:t>
                  </a:r>
                </a:p>
                <a:p>
                  <a:pPr algn="l" rtl="1">
                    <a:lnSpc>
                      <a:spcPts val="1100"/>
                    </a:lnSpc>
                    <a:defRPr sz="1000"/>
                  </a:pPr>
                  <a:r>
                    <a:rPr lang="en-US" sz="1000" b="0" i="0" strike="noStrike">
                      <a:solidFill>
                        <a:srgbClr val="000000"/>
                      </a:solidFill>
                      <a:latin typeface="+mn-lt"/>
                    </a:rPr>
                    <a:t>		</a:t>
                  </a:r>
                </a:p>
                <a:p>
                  <a:pPr algn="l" rtl="1">
                    <a:defRPr sz="1000"/>
                  </a:pPr>
                  <a:r>
                    <a:rPr lang="en-US" sz="1000" b="0" i="0" strike="noStrike">
                      <a:solidFill>
                        <a:srgbClr val="000000"/>
                      </a:solidFill>
                      <a:latin typeface="+mn-lt"/>
                    </a:rPr>
                    <a:t> </a:t>
                  </a:r>
                </a:p>
                <a:p>
                  <a:pPr algn="l" rtl="1">
                    <a:lnSpc>
                      <a:spcPts val="900"/>
                    </a:lnSpc>
                    <a:defRPr sz="1000"/>
                  </a:pPr>
                  <a:endParaRPr lang="en-US" sz="1000" b="0" i="0" strike="noStrike">
                    <a:solidFill>
                      <a:srgbClr val="000000"/>
                    </a:solidFill>
                    <a:latin typeface="Calibri"/>
                  </a:endParaRPr>
                </a:p>
              </xdr:txBody>
            </xdr:sp>
          </xdr:grpSp>
          <xdr:grpSp>
            <xdr:nvGrpSpPr>
              <xdr:cNvPr id="28" name="Group 21">
                <a:extLst>
                  <a:ext uri="{FF2B5EF4-FFF2-40B4-BE49-F238E27FC236}">
                    <a16:creationId xmlns:a16="http://schemas.microsoft.com/office/drawing/2014/main" xmlns="" id="{8DF48230-4FEC-442C-8E16-FBB844A8E2E1}"/>
                  </a:ext>
                </a:extLst>
              </xdr:cNvPr>
              <xdr:cNvGrpSpPr>
                <a:grpSpLocks/>
              </xdr:cNvGrpSpPr>
            </xdr:nvGrpSpPr>
            <xdr:grpSpPr bwMode="auto">
              <a:xfrm>
                <a:off x="76" y="364"/>
                <a:ext cx="289" cy="256"/>
                <a:chOff x="76" y="364"/>
                <a:chExt cx="289" cy="256"/>
              </a:xfrm>
            </xdr:grpSpPr>
            <xdr:pic>
              <xdr:nvPicPr>
                <xdr:cNvPr id="29" name="Picture 22" descr="J1c">
                  <a:extLst>
                    <a:ext uri="{FF2B5EF4-FFF2-40B4-BE49-F238E27FC236}">
                      <a16:creationId xmlns:a16="http://schemas.microsoft.com/office/drawing/2014/main" xmlns="" id="{21C5EACC-FB00-47FE-B39C-93A24D27656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3" descr="J1a">
                  <a:extLst>
                    <a:ext uri="{FF2B5EF4-FFF2-40B4-BE49-F238E27FC236}">
                      <a16:creationId xmlns:a16="http://schemas.microsoft.com/office/drawing/2014/main" xmlns="" id="{1A60A327-374C-41BE-B0B3-770D20746DF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24" descr="J1b">
                  <a:extLst>
                    <a:ext uri="{FF2B5EF4-FFF2-40B4-BE49-F238E27FC236}">
                      <a16:creationId xmlns:a16="http://schemas.microsoft.com/office/drawing/2014/main" xmlns="" id="{ADF2E68C-5E43-49C5-A2ED-E5245F88C30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4" name="Picture 25" descr="A1 light">
              <a:extLst>
                <a:ext uri="{FF2B5EF4-FFF2-40B4-BE49-F238E27FC236}">
                  <a16:creationId xmlns:a16="http://schemas.microsoft.com/office/drawing/2014/main" xmlns="" id="{79A3D3B8-65C0-4F28-8054-EBA2939F0E8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 Box 313">
            <a:extLst>
              <a:ext uri="{FF2B5EF4-FFF2-40B4-BE49-F238E27FC236}">
                <a16:creationId xmlns:a16="http://schemas.microsoft.com/office/drawing/2014/main" xmlns="" id="{EB27F977-4CDE-41F8-940E-3FDA9B7D7420}"/>
              </a:ext>
            </a:extLst>
          </xdr:cNvPr>
          <xdr:cNvSpPr txBox="1">
            <a:spLocks noChangeArrowheads="1"/>
          </xdr:cNvSpPr>
        </xdr:nvSpPr>
        <xdr:spPr bwMode="auto">
          <a:xfrm>
            <a:off x="638" y="197"/>
            <a:ext cx="137" cy="17"/>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6.5</a:t>
            </a:r>
          </a:p>
        </xdr:txBody>
      </xdr:sp>
    </xdr:grpSp>
    <xdr:clientData/>
  </xdr:twoCellAnchor>
  <xdr:twoCellAnchor>
    <xdr:from>
      <xdr:col>1</xdr:col>
      <xdr:colOff>72390</xdr:colOff>
      <xdr:row>15</xdr:row>
      <xdr:rowOff>172085</xdr:rowOff>
    </xdr:from>
    <xdr:to>
      <xdr:col>4</xdr:col>
      <xdr:colOff>498511</xdr:colOff>
      <xdr:row>19</xdr:row>
      <xdr:rowOff>3541</xdr:rowOff>
    </xdr:to>
    <xdr:sp macro="[4]!GoToInstructions" textlink="">
      <xdr:nvSpPr>
        <xdr:cNvPr id="37" name="Text Box 26">
          <a:extLst>
            <a:ext uri="{FF2B5EF4-FFF2-40B4-BE49-F238E27FC236}">
              <a16:creationId xmlns:a16="http://schemas.microsoft.com/office/drawing/2014/main" xmlns="" id="{041B5E87-9C7D-4E27-9B58-28BF89E89196}"/>
            </a:ext>
          </a:extLst>
        </xdr:cNvPr>
        <xdr:cNvSpPr txBox="1">
          <a:spLocks noChangeArrowheads="1"/>
        </xdr:cNvSpPr>
      </xdr:nvSpPr>
      <xdr:spPr bwMode="auto">
        <a:xfrm>
          <a:off x="621030" y="2800985"/>
          <a:ext cx="2072041" cy="532496"/>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60960</xdr:rowOff>
    </xdr:from>
    <xdr:to>
      <xdr:col>11</xdr:col>
      <xdr:colOff>411480</xdr:colOff>
      <xdr:row>46</xdr:row>
      <xdr:rowOff>121920</xdr:rowOff>
    </xdr:to>
    <xdr:pic>
      <xdr:nvPicPr>
        <xdr:cNvPr id="2" name="Picture 3" descr="Untitled-1 copy">
          <a:extLst>
            <a:ext uri="{FF2B5EF4-FFF2-40B4-BE49-F238E27FC236}">
              <a16:creationId xmlns:a16="http://schemas.microsoft.com/office/drawing/2014/main" xmlns="" id="{948621CB-C4B2-4696-B411-5A8701434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
          <a:ext cx="7543800" cy="777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167640</xdr:colOff>
      <xdr:row>28</xdr:row>
      <xdr:rowOff>38100</xdr:rowOff>
    </xdr:from>
    <xdr:to>
      <xdr:col>5</xdr:col>
      <xdr:colOff>373380</xdr:colOff>
      <xdr:row>45</xdr:row>
      <xdr:rowOff>60960</xdr:rowOff>
    </xdr:to>
    <xdr:pic>
      <xdr:nvPicPr>
        <xdr:cNvPr id="3" name="Picture 4" descr="1 copy">
          <a:extLst>
            <a:ext uri="{FF2B5EF4-FFF2-40B4-BE49-F238E27FC236}">
              <a16:creationId xmlns:a16="http://schemas.microsoft.com/office/drawing/2014/main" xmlns="" id="{3CE8EAA6-FD64-4F50-8797-A9C40BAC64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4732020"/>
          <a:ext cx="3771900" cy="2872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71755</xdr:colOff>
      <xdr:row>24</xdr:row>
      <xdr:rowOff>120015</xdr:rowOff>
    </xdr:from>
    <xdr:to>
      <xdr:col>10</xdr:col>
      <xdr:colOff>553170</xdr:colOff>
      <xdr:row>27</xdr:row>
      <xdr:rowOff>108901</xdr:rowOff>
    </xdr:to>
    <xdr:sp macro="[4]!GoToOrgstructure" textlink="">
      <xdr:nvSpPr>
        <xdr:cNvPr id="4" name="Text Box 16">
          <a:extLst>
            <a:ext uri="{FF2B5EF4-FFF2-40B4-BE49-F238E27FC236}">
              <a16:creationId xmlns:a16="http://schemas.microsoft.com/office/drawing/2014/main" xmlns="" id="{135F4252-5DC7-4E0A-ADE5-9363F47C7CC1}"/>
            </a:ext>
          </a:extLst>
        </xdr:cNvPr>
        <xdr:cNvSpPr txBox="1">
          <a:spLocks noChangeArrowheads="1"/>
        </xdr:cNvSpPr>
      </xdr:nvSpPr>
      <xdr:spPr bwMode="auto">
        <a:xfrm>
          <a:off x="4232275" y="4143375"/>
          <a:ext cx="2858855" cy="491806"/>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149860</xdr:colOff>
      <xdr:row>0</xdr:row>
      <xdr:rowOff>118745</xdr:rowOff>
    </xdr:from>
    <xdr:to>
      <xdr:col>11</xdr:col>
      <xdr:colOff>269250</xdr:colOff>
      <xdr:row>3</xdr:row>
      <xdr:rowOff>141643</xdr:rowOff>
    </xdr:to>
    <xdr:sp macro="" textlink="">
      <xdr:nvSpPr>
        <xdr:cNvPr id="5" name="Text Box 17">
          <a:extLst>
            <a:ext uri="{FF2B5EF4-FFF2-40B4-BE49-F238E27FC236}">
              <a16:creationId xmlns:a16="http://schemas.microsoft.com/office/drawing/2014/main" xmlns="" id="{C669B7F2-0DD8-4EFD-B13B-2873DC0B6B55}"/>
            </a:ext>
          </a:extLst>
        </xdr:cNvPr>
        <xdr:cNvSpPr txBox="1">
          <a:spLocks noChangeArrowheads="1"/>
        </xdr:cNvSpPr>
      </xdr:nvSpPr>
      <xdr:spPr bwMode="auto">
        <a:xfrm>
          <a:off x="149860" y="118745"/>
          <a:ext cx="7251710" cy="525818"/>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202565</xdr:colOff>
      <xdr:row>28</xdr:row>
      <xdr:rowOff>66675</xdr:rowOff>
    </xdr:from>
    <xdr:to>
      <xdr:col>5</xdr:col>
      <xdr:colOff>340996</xdr:colOff>
      <xdr:row>31</xdr:row>
      <xdr:rowOff>108784</xdr:rowOff>
    </xdr:to>
    <xdr:sp macro="" textlink="">
      <xdr:nvSpPr>
        <xdr:cNvPr id="6" name="Text Box 18">
          <a:extLst>
            <a:ext uri="{FF2B5EF4-FFF2-40B4-BE49-F238E27FC236}">
              <a16:creationId xmlns:a16="http://schemas.microsoft.com/office/drawing/2014/main" xmlns="" id="{30D6B863-8BC7-416C-A3C4-D7D73A91F9AD}"/>
            </a:ext>
          </a:extLst>
        </xdr:cNvPr>
        <xdr:cNvSpPr txBox="1">
          <a:spLocks noChangeArrowheads="1"/>
        </xdr:cNvSpPr>
      </xdr:nvSpPr>
      <xdr:spPr bwMode="auto">
        <a:xfrm>
          <a:off x="202565" y="4760595"/>
          <a:ext cx="3704591" cy="54502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0</xdr:col>
      <xdr:colOff>183515</xdr:colOff>
      <xdr:row>4</xdr:row>
      <xdr:rowOff>0</xdr:rowOff>
    </xdr:from>
    <xdr:to>
      <xdr:col>5</xdr:col>
      <xdr:colOff>0</xdr:colOff>
      <xdr:row>6</xdr:row>
      <xdr:rowOff>57150</xdr:rowOff>
    </xdr:to>
    <xdr:sp macro="" textlink="">
      <xdr:nvSpPr>
        <xdr:cNvPr id="7" name="Text Box 19">
          <a:extLst>
            <a:ext uri="{FF2B5EF4-FFF2-40B4-BE49-F238E27FC236}">
              <a16:creationId xmlns:a16="http://schemas.microsoft.com/office/drawing/2014/main" xmlns="" id="{90510651-8FE2-4ACB-BBB8-CA3D994AECC3}"/>
            </a:ext>
          </a:extLst>
        </xdr:cNvPr>
        <xdr:cNvSpPr txBox="1">
          <a:spLocks noChangeArrowheads="1"/>
        </xdr:cNvSpPr>
      </xdr:nvSpPr>
      <xdr:spPr bwMode="auto">
        <a:xfrm>
          <a:off x="183515" y="670560"/>
          <a:ext cx="2861915" cy="39243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xdr:from>
      <xdr:col>0</xdr:col>
      <xdr:colOff>149860</xdr:colOff>
      <xdr:row>14</xdr:row>
      <xdr:rowOff>80010</xdr:rowOff>
    </xdr:from>
    <xdr:to>
      <xdr:col>5</xdr:col>
      <xdr:colOff>0</xdr:colOff>
      <xdr:row>17</xdr:row>
      <xdr:rowOff>103162</xdr:rowOff>
    </xdr:to>
    <xdr:sp macro="" textlink="">
      <xdr:nvSpPr>
        <xdr:cNvPr id="8" name="Text Box 22">
          <a:extLst>
            <a:ext uri="{FF2B5EF4-FFF2-40B4-BE49-F238E27FC236}">
              <a16:creationId xmlns:a16="http://schemas.microsoft.com/office/drawing/2014/main" xmlns="" id="{4C604534-9F76-4B1F-9B99-99FD3667F378}"/>
            </a:ext>
          </a:extLst>
        </xdr:cNvPr>
        <xdr:cNvSpPr txBox="1">
          <a:spLocks noChangeArrowheads="1"/>
        </xdr:cNvSpPr>
      </xdr:nvSpPr>
      <xdr:spPr bwMode="auto">
        <a:xfrm>
          <a:off x="149860" y="2426970"/>
          <a:ext cx="2861947" cy="526072"/>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Budget for MTREF starting:</a:t>
          </a:r>
        </a:p>
      </xdr:txBody>
    </xdr:sp>
    <xdr:clientData/>
  </xdr:twoCellAnchor>
  <xdr:twoCellAnchor>
    <xdr:from>
      <xdr:col>6</xdr:col>
      <xdr:colOff>262890</xdr:colOff>
      <xdr:row>14</xdr:row>
      <xdr:rowOff>80010</xdr:rowOff>
    </xdr:from>
    <xdr:to>
      <xdr:col>8</xdr:col>
      <xdr:colOff>462159</xdr:colOff>
      <xdr:row>17</xdr:row>
      <xdr:rowOff>103162</xdr:rowOff>
    </xdr:to>
    <xdr:sp macro="" textlink="">
      <xdr:nvSpPr>
        <xdr:cNvPr id="9" name="Text Box 24">
          <a:extLst>
            <a:ext uri="{FF2B5EF4-FFF2-40B4-BE49-F238E27FC236}">
              <a16:creationId xmlns:a16="http://schemas.microsoft.com/office/drawing/2014/main" xmlns="" id="{BFCA093E-848B-4999-B55E-A305F97C85E7}"/>
            </a:ext>
          </a:extLst>
        </xdr:cNvPr>
        <xdr:cNvSpPr txBox="1">
          <a:spLocks noChangeArrowheads="1"/>
        </xdr:cNvSpPr>
      </xdr:nvSpPr>
      <xdr:spPr bwMode="auto">
        <a:xfrm>
          <a:off x="4423410" y="2426970"/>
          <a:ext cx="1387989" cy="526072"/>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Budget Year:</a:t>
          </a:r>
        </a:p>
      </xdr:txBody>
    </xdr:sp>
    <xdr:clientData/>
  </xdr:twoCellAnchor>
  <xdr:twoCellAnchor>
    <xdr:from>
      <xdr:col>0</xdr:col>
      <xdr:colOff>149860</xdr:colOff>
      <xdr:row>17</xdr:row>
      <xdr:rowOff>57150</xdr:rowOff>
    </xdr:from>
    <xdr:to>
      <xdr:col>5</xdr:col>
      <xdr:colOff>0</xdr:colOff>
      <xdr:row>20</xdr:row>
      <xdr:rowOff>66675</xdr:rowOff>
    </xdr:to>
    <xdr:sp macro="" textlink="">
      <xdr:nvSpPr>
        <xdr:cNvPr id="10" name="Text Box 25">
          <a:extLst>
            <a:ext uri="{FF2B5EF4-FFF2-40B4-BE49-F238E27FC236}">
              <a16:creationId xmlns:a16="http://schemas.microsoft.com/office/drawing/2014/main" xmlns="" id="{F80A835D-79B6-4CCA-AB8B-6DFBDABFC54C}"/>
            </a:ext>
          </a:extLst>
        </xdr:cNvPr>
        <xdr:cNvSpPr txBox="1">
          <a:spLocks noChangeArrowheads="1"/>
        </xdr:cNvSpPr>
      </xdr:nvSpPr>
      <xdr:spPr bwMode="auto">
        <a:xfrm>
          <a:off x="149860" y="2907030"/>
          <a:ext cx="2861947" cy="51244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149860</xdr:colOff>
      <xdr:row>20</xdr:row>
      <xdr:rowOff>120015</xdr:rowOff>
    </xdr:from>
    <xdr:to>
      <xdr:col>5</xdr:col>
      <xdr:colOff>0</xdr:colOff>
      <xdr:row>22</xdr:row>
      <xdr:rowOff>147099</xdr:rowOff>
    </xdr:to>
    <xdr:sp macro="" textlink="">
      <xdr:nvSpPr>
        <xdr:cNvPr id="11" name="Text Box 26">
          <a:extLst>
            <a:ext uri="{FF2B5EF4-FFF2-40B4-BE49-F238E27FC236}">
              <a16:creationId xmlns:a16="http://schemas.microsoft.com/office/drawing/2014/main" xmlns="" id="{9811AB93-801D-4034-B906-A1DC7F6EE163}"/>
            </a:ext>
          </a:extLst>
        </xdr:cNvPr>
        <xdr:cNvSpPr txBox="1">
          <a:spLocks noChangeArrowheads="1"/>
        </xdr:cNvSpPr>
      </xdr:nvSpPr>
      <xdr:spPr bwMode="auto">
        <a:xfrm>
          <a:off x="149860" y="3472815"/>
          <a:ext cx="2861947" cy="362364"/>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180340</xdr:colOff>
      <xdr:row>7</xdr:row>
      <xdr:rowOff>0</xdr:rowOff>
    </xdr:from>
    <xdr:to>
      <xdr:col>5</xdr:col>
      <xdr:colOff>0</xdr:colOff>
      <xdr:row>8</xdr:row>
      <xdr:rowOff>140875</xdr:rowOff>
    </xdr:to>
    <xdr:sp macro="" textlink="">
      <xdr:nvSpPr>
        <xdr:cNvPr id="12" name="Text Box 39">
          <a:extLst>
            <a:ext uri="{FF2B5EF4-FFF2-40B4-BE49-F238E27FC236}">
              <a16:creationId xmlns:a16="http://schemas.microsoft.com/office/drawing/2014/main" xmlns="" id="{27BF166C-AA6D-46C7-AAD9-BC6380011A58}"/>
            </a:ext>
          </a:extLst>
        </xdr:cNvPr>
        <xdr:cNvSpPr txBox="1">
          <a:spLocks noChangeArrowheads="1"/>
        </xdr:cNvSpPr>
      </xdr:nvSpPr>
      <xdr:spPr bwMode="auto">
        <a:xfrm>
          <a:off x="180340" y="1173480"/>
          <a:ext cx="2861947" cy="30851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411480</xdr:colOff>
      <xdr:row>9</xdr:row>
      <xdr:rowOff>57150</xdr:rowOff>
    </xdr:from>
    <xdr:to>
      <xdr:col>5</xdr:col>
      <xdr:colOff>0</xdr:colOff>
      <xdr:row>11</xdr:row>
      <xdr:rowOff>28575</xdr:rowOff>
    </xdr:to>
    <xdr:sp macro="" textlink="">
      <xdr:nvSpPr>
        <xdr:cNvPr id="13" name="Text Box 40">
          <a:extLst>
            <a:ext uri="{FF2B5EF4-FFF2-40B4-BE49-F238E27FC236}">
              <a16:creationId xmlns:a16="http://schemas.microsoft.com/office/drawing/2014/main" xmlns="" id="{D41D134F-E94A-45A7-865D-AC64C6D77110}"/>
            </a:ext>
          </a:extLst>
        </xdr:cNvPr>
        <xdr:cNvSpPr txBox="1">
          <a:spLocks noChangeArrowheads="1"/>
        </xdr:cNvSpPr>
      </xdr:nvSpPr>
      <xdr:spPr bwMode="auto">
        <a:xfrm>
          <a:off x="2194560" y="1565910"/>
          <a:ext cx="847708" cy="30670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202565</xdr:colOff>
      <xdr:row>11</xdr:row>
      <xdr:rowOff>118745</xdr:rowOff>
    </xdr:from>
    <xdr:to>
      <xdr:col>5</xdr:col>
      <xdr:colOff>0</xdr:colOff>
      <xdr:row>13</xdr:row>
      <xdr:rowOff>109291</xdr:rowOff>
    </xdr:to>
    <xdr:sp macro="" textlink="">
      <xdr:nvSpPr>
        <xdr:cNvPr id="14" name="Text Box 41">
          <a:extLst>
            <a:ext uri="{FF2B5EF4-FFF2-40B4-BE49-F238E27FC236}">
              <a16:creationId xmlns:a16="http://schemas.microsoft.com/office/drawing/2014/main" xmlns="" id="{F72CAF4D-EBDA-4C08-9FFD-548BFCBA8F45}"/>
            </a:ext>
          </a:extLst>
        </xdr:cNvPr>
        <xdr:cNvSpPr txBox="1">
          <a:spLocks noChangeArrowheads="1"/>
        </xdr:cNvSpPr>
      </xdr:nvSpPr>
      <xdr:spPr bwMode="auto">
        <a:xfrm>
          <a:off x="202565" y="1962785"/>
          <a:ext cx="2860053" cy="325826"/>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7</xdr:col>
      <xdr:colOff>1905</xdr:colOff>
      <xdr:row>9</xdr:row>
      <xdr:rowOff>76200</xdr:rowOff>
    </xdr:from>
    <xdr:to>
      <xdr:col>7</xdr:col>
      <xdr:colOff>529307</xdr:colOff>
      <xdr:row>11</xdr:row>
      <xdr:rowOff>47625</xdr:rowOff>
    </xdr:to>
    <xdr:sp macro="" textlink="">
      <xdr:nvSpPr>
        <xdr:cNvPr id="15" name="Text Box 45">
          <a:extLst>
            <a:ext uri="{FF2B5EF4-FFF2-40B4-BE49-F238E27FC236}">
              <a16:creationId xmlns:a16="http://schemas.microsoft.com/office/drawing/2014/main" xmlns="" id="{C5FB7272-304B-410D-8D78-BB485252A7F6}"/>
            </a:ext>
          </a:extLst>
        </xdr:cNvPr>
        <xdr:cNvSpPr txBox="1">
          <a:spLocks noChangeArrowheads="1"/>
        </xdr:cNvSpPr>
      </xdr:nvSpPr>
      <xdr:spPr bwMode="auto">
        <a:xfrm>
          <a:off x="4756785" y="1584960"/>
          <a:ext cx="527402" cy="30670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145415</xdr:colOff>
      <xdr:row>33</xdr:row>
      <xdr:rowOff>0</xdr:rowOff>
    </xdr:from>
    <xdr:to>
      <xdr:col>5</xdr:col>
      <xdr:colOff>0</xdr:colOff>
      <xdr:row>34</xdr:row>
      <xdr:rowOff>146887</xdr:rowOff>
    </xdr:to>
    <xdr:sp macro="" textlink="">
      <xdr:nvSpPr>
        <xdr:cNvPr id="16" name="Text Box 233">
          <a:extLst>
            <a:ext uri="{FF2B5EF4-FFF2-40B4-BE49-F238E27FC236}">
              <a16:creationId xmlns:a16="http://schemas.microsoft.com/office/drawing/2014/main" xmlns="" id="{F2035AD2-A081-4982-A0E5-E86301958056}"/>
            </a:ext>
          </a:extLst>
        </xdr:cNvPr>
        <xdr:cNvSpPr txBox="1">
          <a:spLocks noChangeArrowheads="1"/>
        </xdr:cNvSpPr>
      </xdr:nvSpPr>
      <xdr:spPr bwMode="auto">
        <a:xfrm>
          <a:off x="739775" y="5532120"/>
          <a:ext cx="2603487" cy="314527"/>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589280</xdr:colOff>
      <xdr:row>39</xdr:row>
      <xdr:rowOff>102870</xdr:rowOff>
    </xdr:from>
    <xdr:to>
      <xdr:col>5</xdr:col>
      <xdr:colOff>0</xdr:colOff>
      <xdr:row>41</xdr:row>
      <xdr:rowOff>140970</xdr:rowOff>
    </xdr:to>
    <xdr:sp macro="" textlink="">
      <xdr:nvSpPr>
        <xdr:cNvPr id="17" name="Text Box 234">
          <a:extLst>
            <a:ext uri="{FF2B5EF4-FFF2-40B4-BE49-F238E27FC236}">
              <a16:creationId xmlns:a16="http://schemas.microsoft.com/office/drawing/2014/main" xmlns="" id="{B8A42BE2-A4E2-4CFC-9060-9EDFD6FEFE4E}"/>
            </a:ext>
          </a:extLst>
        </xdr:cNvPr>
        <xdr:cNvSpPr txBox="1">
          <a:spLocks noChangeArrowheads="1"/>
        </xdr:cNvSpPr>
      </xdr:nvSpPr>
      <xdr:spPr bwMode="auto">
        <a:xfrm>
          <a:off x="589280" y="6640830"/>
          <a:ext cx="2945111" cy="37338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18</xdr:row>
          <xdr:rowOff>38100</xdr:rowOff>
        </xdr:from>
        <xdr:to>
          <xdr:col>6</xdr:col>
          <xdr:colOff>22860</xdr:colOff>
          <xdr:row>19</xdr:row>
          <xdr:rowOff>30480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xmlns="" id="{A9D9696F-2E39-48EE-9917-F83107A546C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38100</xdr:rowOff>
        </xdr:from>
        <xdr:to>
          <xdr:col>6</xdr:col>
          <xdr:colOff>563880</xdr:colOff>
          <xdr:row>22</xdr:row>
          <xdr:rowOff>30480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xmlns="" id="{6067D5FD-979C-416A-8163-F0AA283F17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99060</xdr:rowOff>
        </xdr:from>
        <xdr:to>
          <xdr:col>6</xdr:col>
          <xdr:colOff>327660</xdr:colOff>
          <xdr:row>16</xdr:row>
          <xdr:rowOff>106680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xmlns="" id="{D6EBDBCC-DC17-43B6-918D-D6F5A163F0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563880</xdr:colOff>
          <xdr:row>15</xdr:row>
          <xdr:rowOff>22860</xdr:rowOff>
        </xdr:from>
        <xdr:to>
          <xdr:col>10</xdr:col>
          <xdr:colOff>22860</xdr:colOff>
          <xdr:row>16</xdr:row>
          <xdr:rowOff>7620</xdr:rowOff>
        </xdr:to>
        <xdr:pic>
          <xdr:nvPicPr>
            <xdr:cNvPr id="21" name="TextBox2">
              <a:extLst>
                <a:ext uri="{FF2B5EF4-FFF2-40B4-BE49-F238E27FC236}">
                  <a16:creationId xmlns:a16="http://schemas.microsoft.com/office/drawing/2014/main" xmlns="" id="{E0F34B06-A4C0-43ED-8F53-DCEEEFB8484D}"/>
                </a:ext>
              </a:extLst>
            </xdr:cNvPr>
            <xdr:cNvPicPr preferRelativeResize="0">
              <a:picLocks noChangeArrowheads="1" noChangeShapeType="1"/>
              <a:extLst>
                <a:ext uri="{84589F7E-364E-4C9E-8A38-B11213B215E9}">
                  <a14:cameraTool cellRange="FinYear" spid="_x0000_s2109"/>
                </a:ext>
              </a:extLst>
            </xdr:cNvPicPr>
          </xdr:nvPicPr>
          <xdr:blipFill>
            <a:blip xmlns:r="http://schemas.openxmlformats.org/officeDocument/2006/relationships" r:embed="rId3">
              <a:grayscl/>
              <a:biLevel thresh="50000"/>
            </a:blip>
            <a:srcRect/>
            <a:stretch>
              <a:fillRect/>
            </a:stretch>
          </xdr:blipFill>
          <xdr:spPr bwMode="auto">
            <a:xfrm>
              <a:off x="5913120" y="2766060"/>
              <a:ext cx="647700" cy="1676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5</xdr:col>
      <xdr:colOff>0</xdr:colOff>
      <xdr:row>7</xdr:row>
      <xdr:rowOff>38100</xdr:rowOff>
    </xdr:from>
    <xdr:to>
      <xdr:col>9</xdr:col>
      <xdr:colOff>419100</xdr:colOff>
      <xdr:row>8</xdr:row>
      <xdr:rowOff>48260</xdr:rowOff>
    </xdr:to>
    <xdr:sp macro="" textlink="">
      <xdr:nvSpPr>
        <xdr:cNvPr id="22" name="TextBox3" hidden="1">
          <a:extLst>
            <a:ext uri="{63B3BB69-23CF-44E3-9099-C40C66FF867C}">
              <a14:compatExt xmlns:a14="http://schemas.microsoft.com/office/drawing/2010/main" spid="_x0000_s123946"/>
            </a:ext>
            <a:ext uri="{FF2B5EF4-FFF2-40B4-BE49-F238E27FC236}">
              <a16:creationId xmlns:a16="http://schemas.microsoft.com/office/drawing/2014/main" xmlns="" id="{4C6B4EF2-5499-443A-BD42-4B7E01C4FC4C}"/>
            </a:ext>
          </a:extLst>
        </xdr:cNvPr>
        <xdr:cNvSpPr/>
      </xdr:nvSpPr>
      <xdr:spPr bwMode="auto">
        <a:xfrm>
          <a:off x="3124200" y="1211580"/>
          <a:ext cx="2857500" cy="1930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9</xdr:row>
      <xdr:rowOff>127000</xdr:rowOff>
    </xdr:from>
    <xdr:to>
      <xdr:col>6</xdr:col>
      <xdr:colOff>563880</xdr:colOff>
      <xdr:row>10</xdr:row>
      <xdr:rowOff>137160</xdr:rowOff>
    </xdr:to>
    <xdr:sp macro="" textlink="">
      <xdr:nvSpPr>
        <xdr:cNvPr id="23" name="TextBox4" hidden="1">
          <a:extLst>
            <a:ext uri="{63B3BB69-23CF-44E3-9099-C40C66FF867C}">
              <a14:compatExt xmlns:a14="http://schemas.microsoft.com/office/drawing/2010/main" spid="_x0000_s123947"/>
            </a:ext>
            <a:ext uri="{FF2B5EF4-FFF2-40B4-BE49-F238E27FC236}">
              <a16:creationId xmlns:a16="http://schemas.microsoft.com/office/drawing/2014/main" xmlns="" id="{5A8A2B8D-26CC-4FB1-9077-B2673F92F930}"/>
            </a:ext>
          </a:extLst>
        </xdr:cNvPr>
        <xdr:cNvSpPr/>
      </xdr:nvSpPr>
      <xdr:spPr bwMode="auto">
        <a:xfrm>
          <a:off x="3111500" y="1635760"/>
          <a:ext cx="1188720" cy="1930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12</xdr:row>
      <xdr:rowOff>25400</xdr:rowOff>
    </xdr:from>
    <xdr:to>
      <xdr:col>9</xdr:col>
      <xdr:colOff>419100</xdr:colOff>
      <xdr:row>13</xdr:row>
      <xdr:rowOff>35560</xdr:rowOff>
    </xdr:to>
    <xdr:sp macro="" textlink="">
      <xdr:nvSpPr>
        <xdr:cNvPr id="24" name="TextBox5" hidden="1">
          <a:extLst>
            <a:ext uri="{63B3BB69-23CF-44E3-9099-C40C66FF867C}">
              <a14:compatExt xmlns:a14="http://schemas.microsoft.com/office/drawing/2010/main" spid="_x0000_s123948"/>
            </a:ext>
            <a:ext uri="{FF2B5EF4-FFF2-40B4-BE49-F238E27FC236}">
              <a16:creationId xmlns:a16="http://schemas.microsoft.com/office/drawing/2014/main" xmlns="" id="{5F0A8E99-EC7B-4054-9DA9-05572CC698FA}"/>
            </a:ext>
          </a:extLst>
        </xdr:cNvPr>
        <xdr:cNvSpPr/>
      </xdr:nvSpPr>
      <xdr:spPr bwMode="auto">
        <a:xfrm>
          <a:off x="3149600" y="2037080"/>
          <a:ext cx="2857500" cy="1930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25400</xdr:colOff>
      <xdr:row>9</xdr:row>
      <xdr:rowOff>127000</xdr:rowOff>
    </xdr:from>
    <xdr:to>
      <xdr:col>9</xdr:col>
      <xdr:colOff>480060</xdr:colOff>
      <xdr:row>10</xdr:row>
      <xdr:rowOff>137160</xdr:rowOff>
    </xdr:to>
    <xdr:sp macro="" textlink="">
      <xdr:nvSpPr>
        <xdr:cNvPr id="25" name="TextBox6" hidden="1">
          <a:extLst>
            <a:ext uri="{63B3BB69-23CF-44E3-9099-C40C66FF867C}">
              <a14:compatExt xmlns:a14="http://schemas.microsoft.com/office/drawing/2010/main" spid="_x0000_s123950"/>
            </a:ext>
            <a:ext uri="{FF2B5EF4-FFF2-40B4-BE49-F238E27FC236}">
              <a16:creationId xmlns:a16="http://schemas.microsoft.com/office/drawing/2014/main" xmlns="" id="{54A4DF0B-8D66-407C-9AB7-6F1D031230D7}"/>
            </a:ext>
          </a:extLst>
        </xdr:cNvPr>
        <xdr:cNvSpPr/>
      </xdr:nvSpPr>
      <xdr:spPr bwMode="auto">
        <a:xfrm>
          <a:off x="5374640" y="1635760"/>
          <a:ext cx="1064260" cy="1930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444500</xdr:colOff>
      <xdr:row>36</xdr:row>
      <xdr:rowOff>139700</xdr:rowOff>
    </xdr:from>
    <xdr:to>
      <xdr:col>4</xdr:col>
      <xdr:colOff>474980</xdr:colOff>
      <xdr:row>38</xdr:row>
      <xdr:rowOff>33020</xdr:rowOff>
    </xdr:to>
    <xdr:sp macro="" textlink="">
      <xdr:nvSpPr>
        <xdr:cNvPr id="26" name="ToggleReferenceColumns" hidden="1">
          <a:extLst>
            <a:ext uri="{63B3BB69-23CF-44E3-9099-C40C66FF867C}">
              <a14:compatExt xmlns:a14="http://schemas.microsoft.com/office/drawing/2010/main" spid="_x0000_s124039"/>
            </a:ext>
            <a:ext uri="{FF2B5EF4-FFF2-40B4-BE49-F238E27FC236}">
              <a16:creationId xmlns:a16="http://schemas.microsoft.com/office/drawing/2014/main" xmlns="" id="{24C2EDFC-8E90-4DD8-993C-6C3C4F77218C}"/>
            </a:ext>
          </a:extLst>
        </xdr:cNvPr>
        <xdr:cNvSpPr/>
      </xdr:nvSpPr>
      <xdr:spPr bwMode="auto">
        <a:xfrm>
          <a:off x="1038860" y="6174740"/>
          <a:ext cx="1859280" cy="2590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444500</xdr:colOff>
      <xdr:row>34</xdr:row>
      <xdr:rowOff>139700</xdr:rowOff>
    </xdr:from>
    <xdr:to>
      <xdr:col>4</xdr:col>
      <xdr:colOff>474980</xdr:colOff>
      <xdr:row>36</xdr:row>
      <xdr:rowOff>33020</xdr:rowOff>
    </xdr:to>
    <xdr:sp macro="" textlink="">
      <xdr:nvSpPr>
        <xdr:cNvPr id="27" name="TogglePreAuditColums" hidden="1">
          <a:extLst>
            <a:ext uri="{63B3BB69-23CF-44E3-9099-C40C66FF867C}">
              <a14:compatExt xmlns:a14="http://schemas.microsoft.com/office/drawing/2010/main" spid="_x0000_s124040"/>
            </a:ext>
            <a:ext uri="{FF2B5EF4-FFF2-40B4-BE49-F238E27FC236}">
              <a16:creationId xmlns:a16="http://schemas.microsoft.com/office/drawing/2014/main" xmlns="" id="{AA193D34-B233-4368-8049-8E37A033DC2A}"/>
            </a:ext>
          </a:extLst>
        </xdr:cNvPr>
        <xdr:cNvSpPr/>
      </xdr:nvSpPr>
      <xdr:spPr bwMode="auto">
        <a:xfrm>
          <a:off x="1038860" y="5839460"/>
          <a:ext cx="1859280" cy="2590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495300</xdr:colOff>
      <xdr:row>41</xdr:row>
      <xdr:rowOff>139700</xdr:rowOff>
    </xdr:from>
    <xdr:to>
      <xdr:col>4</xdr:col>
      <xdr:colOff>525780</xdr:colOff>
      <xdr:row>43</xdr:row>
      <xdr:rowOff>45720</xdr:rowOff>
    </xdr:to>
    <xdr:sp macro="" textlink="">
      <xdr:nvSpPr>
        <xdr:cNvPr id="28" name="ToggleHiddenColumns" hidden="1">
          <a:extLst>
            <a:ext uri="{63B3BB69-23CF-44E3-9099-C40C66FF867C}">
              <a14:compatExt xmlns:a14="http://schemas.microsoft.com/office/drawing/2010/main" spid="_x0000_s124042"/>
            </a:ext>
            <a:ext uri="{FF2B5EF4-FFF2-40B4-BE49-F238E27FC236}">
              <a16:creationId xmlns:a16="http://schemas.microsoft.com/office/drawing/2014/main" xmlns="" id="{2938D5BC-F99B-4E80-8F49-7895D55B58D8}"/>
            </a:ext>
          </a:extLst>
        </xdr:cNvPr>
        <xdr:cNvSpPr/>
      </xdr:nvSpPr>
      <xdr:spPr bwMode="auto">
        <a:xfrm>
          <a:off x="1089660" y="7012940"/>
          <a:ext cx="1859280" cy="2717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0</xdr:colOff>
          <xdr:row>4</xdr:row>
          <xdr:rowOff>99060</xdr:rowOff>
        </xdr:from>
        <xdr:to>
          <xdr:col>9</xdr:col>
          <xdr:colOff>266700</xdr:colOff>
          <xdr:row>5</xdr:row>
          <xdr:rowOff>106680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xmlns="" id="{1B66EE1A-25C7-4C76-AA71-0DAB2EEDF9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373380</xdr:colOff>
      <xdr:row>28</xdr:row>
      <xdr:rowOff>22860</xdr:rowOff>
    </xdr:from>
    <xdr:to>
      <xdr:col>11</xdr:col>
      <xdr:colOff>251460</xdr:colOff>
      <xdr:row>45</xdr:row>
      <xdr:rowOff>91440</xdr:rowOff>
    </xdr:to>
    <xdr:pic>
      <xdr:nvPicPr>
        <xdr:cNvPr id="30" name="Picture 4" descr="1 copy">
          <a:extLst>
            <a:ext uri="{FF2B5EF4-FFF2-40B4-BE49-F238E27FC236}">
              <a16:creationId xmlns:a16="http://schemas.microsoft.com/office/drawing/2014/main" xmlns="" id="{254D843D-1BDB-4CCD-AA4D-C6224ED0F4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9540" y="4716780"/>
          <a:ext cx="3444240" cy="2918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381000</xdr:colOff>
      <xdr:row>28</xdr:row>
      <xdr:rowOff>66675</xdr:rowOff>
    </xdr:from>
    <xdr:to>
      <xdr:col>11</xdr:col>
      <xdr:colOff>202561</xdr:colOff>
      <xdr:row>32</xdr:row>
      <xdr:rowOff>28575</xdr:rowOff>
    </xdr:to>
    <xdr:sp macro="" textlink="">
      <xdr:nvSpPr>
        <xdr:cNvPr id="31" name="Text Box 18">
          <a:extLst>
            <a:ext uri="{FF2B5EF4-FFF2-40B4-BE49-F238E27FC236}">
              <a16:creationId xmlns:a16="http://schemas.microsoft.com/office/drawing/2014/main" xmlns="" id="{DC7D1047-21BA-4E79-A5E1-86F70F491C78}"/>
            </a:ext>
          </a:extLst>
        </xdr:cNvPr>
        <xdr:cNvSpPr txBox="1">
          <a:spLocks noChangeArrowheads="1"/>
        </xdr:cNvSpPr>
      </xdr:nvSpPr>
      <xdr:spPr bwMode="auto">
        <a:xfrm>
          <a:off x="3947160" y="4760595"/>
          <a:ext cx="3387721" cy="63246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lnSpc>
              <a:spcPts val="1600"/>
            </a:lnSpc>
            <a:defRPr sz="1000"/>
          </a:pPr>
          <a:r>
            <a:rPr lang="en-GB" sz="1400" b="1" i="0" u="none" strike="noStrike" baseline="0">
              <a:solidFill>
                <a:srgbClr val="000000"/>
              </a:solidFill>
              <a:latin typeface="Calibri"/>
              <a:cs typeface="Calibri"/>
            </a:rPr>
            <a:t>Important documents which </a:t>
          </a:r>
        </a:p>
        <a:p>
          <a:pPr algn="ctr" rtl="0">
            <a:lnSpc>
              <a:spcPts val="1600"/>
            </a:lnSpc>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5</xdr:col>
      <xdr:colOff>481330</xdr:colOff>
      <xdr:row>32</xdr:row>
      <xdr:rowOff>140970</xdr:rowOff>
    </xdr:from>
    <xdr:to>
      <xdr:col>9</xdr:col>
      <xdr:colOff>381010</xdr:colOff>
      <xdr:row>35</xdr:row>
      <xdr:rowOff>19050</xdr:rowOff>
    </xdr:to>
    <xdr:sp macro="" textlink="">
      <xdr:nvSpPr>
        <xdr:cNvPr id="32" name="Text Box 233">
          <a:extLst>
            <a:ext uri="{FF2B5EF4-FFF2-40B4-BE49-F238E27FC236}">
              <a16:creationId xmlns:a16="http://schemas.microsoft.com/office/drawing/2014/main" xmlns="" id="{05C39446-C5F4-4C9E-9C93-6E28B49CD97E}"/>
            </a:ext>
          </a:extLst>
        </xdr:cNvPr>
        <xdr:cNvSpPr txBox="1">
          <a:spLocks noChangeArrowheads="1"/>
        </xdr:cNvSpPr>
      </xdr:nvSpPr>
      <xdr:spPr bwMode="auto">
        <a:xfrm>
          <a:off x="4047490" y="5505450"/>
          <a:ext cx="2277120" cy="381000"/>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5</xdr:col>
      <xdr:colOff>492761</xdr:colOff>
      <xdr:row>37</xdr:row>
      <xdr:rowOff>76200</xdr:rowOff>
    </xdr:from>
    <xdr:to>
      <xdr:col>8</xdr:col>
      <xdr:colOff>302946</xdr:colOff>
      <xdr:row>39</xdr:row>
      <xdr:rowOff>119380</xdr:rowOff>
    </xdr:to>
    <xdr:sp macro="" textlink="">
      <xdr:nvSpPr>
        <xdr:cNvPr id="33" name="Text Box 233">
          <a:extLst>
            <a:ext uri="{FF2B5EF4-FFF2-40B4-BE49-F238E27FC236}">
              <a16:creationId xmlns:a16="http://schemas.microsoft.com/office/drawing/2014/main" xmlns="" id="{DC778DE5-0308-4501-BBF9-D2830A58D456}"/>
            </a:ext>
          </a:extLst>
        </xdr:cNvPr>
        <xdr:cNvSpPr txBox="1">
          <a:spLocks noChangeArrowheads="1"/>
        </xdr:cNvSpPr>
      </xdr:nvSpPr>
      <xdr:spPr bwMode="auto">
        <a:xfrm>
          <a:off x="4058921" y="6278880"/>
          <a:ext cx="1593265" cy="378460"/>
        </a:xfrm>
        <a:prstGeom prst="rect">
          <a:avLst/>
        </a:prstGeom>
        <a:noFill/>
        <a:ln>
          <a:noFill/>
        </a:ln>
      </xdr:spPr>
      <xdr:txBody>
        <a:bodyPr vertOverflow="clip" wrap="square" lIns="0" tIns="32004" rIns="36576" bIns="32004" anchor="ctr"/>
        <a:lstStyle/>
        <a:p>
          <a:pPr algn="l" rtl="0">
            <a:lnSpc>
              <a:spcPts val="1400"/>
            </a:lnSpc>
            <a:defRPr sz="1000"/>
          </a:pPr>
          <a:r>
            <a:rPr lang="en-GB" sz="1300" b="1" i="0" u="sng" strike="noStrike" baseline="0">
              <a:solidFill>
                <a:srgbClr val="FFFFFF"/>
              </a:solidFill>
              <a:latin typeface="Calibri"/>
              <a:cs typeface="Calibri"/>
            </a:rPr>
            <a:t>Dummy Budget Guide</a:t>
          </a:r>
        </a:p>
        <a:p>
          <a:pPr algn="l" rtl="0">
            <a:lnSpc>
              <a:spcPts val="1400"/>
            </a:lnSpc>
            <a:defRPr sz="1000"/>
          </a:pPr>
          <a:r>
            <a:rPr lang="en-GB" sz="1300" b="1" i="0" u="sng" strike="noStrike" baseline="0">
              <a:solidFill>
                <a:srgbClr val="FFFFFF"/>
              </a:solidFill>
              <a:latin typeface="Calibri"/>
              <a:cs typeface="Calibri"/>
            </a:rPr>
            <a:t> </a:t>
          </a:r>
        </a:p>
      </xdr:txBody>
    </xdr:sp>
    <xdr:clientData/>
  </xdr:twoCellAnchor>
  <xdr:twoCellAnchor>
    <xdr:from>
      <xdr:col>5</xdr:col>
      <xdr:colOff>490855</xdr:colOff>
      <xdr:row>35</xdr:row>
      <xdr:rowOff>19050</xdr:rowOff>
    </xdr:from>
    <xdr:to>
      <xdr:col>9</xdr:col>
      <xdr:colOff>128849</xdr:colOff>
      <xdr:row>37</xdr:row>
      <xdr:rowOff>66675</xdr:rowOff>
    </xdr:to>
    <xdr:sp macro="" textlink="">
      <xdr:nvSpPr>
        <xdr:cNvPr id="34" name="Text Box 233">
          <a:extLst>
            <a:ext uri="{FF2B5EF4-FFF2-40B4-BE49-F238E27FC236}">
              <a16:creationId xmlns:a16="http://schemas.microsoft.com/office/drawing/2014/main" xmlns="" id="{E4ED6810-EEEC-432C-9E25-2256E0103053}"/>
            </a:ext>
          </a:extLst>
        </xdr:cNvPr>
        <xdr:cNvSpPr txBox="1">
          <a:spLocks noChangeArrowheads="1"/>
        </xdr:cNvSpPr>
      </xdr:nvSpPr>
      <xdr:spPr bwMode="auto">
        <a:xfrm>
          <a:off x="4057015" y="5886450"/>
          <a:ext cx="2015434" cy="382905"/>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 </a:t>
          </a:r>
        </a:p>
      </xdr:txBody>
    </xdr:sp>
    <xdr:clientData/>
  </xdr:twoCellAnchor>
  <xdr:twoCellAnchor>
    <xdr:from>
      <xdr:col>5</xdr:col>
      <xdr:colOff>492761</xdr:colOff>
      <xdr:row>39</xdr:row>
      <xdr:rowOff>140970</xdr:rowOff>
    </xdr:from>
    <xdr:to>
      <xdr:col>9</xdr:col>
      <xdr:colOff>90797</xdr:colOff>
      <xdr:row>41</xdr:row>
      <xdr:rowOff>140970</xdr:rowOff>
    </xdr:to>
    <xdr:sp macro="" textlink="">
      <xdr:nvSpPr>
        <xdr:cNvPr id="35" name="Text Box 233">
          <a:extLst>
            <a:ext uri="{FF2B5EF4-FFF2-40B4-BE49-F238E27FC236}">
              <a16:creationId xmlns:a16="http://schemas.microsoft.com/office/drawing/2014/main" xmlns="" id="{B3CEB639-542A-4DCB-B40C-44178598F920}"/>
            </a:ext>
          </a:extLst>
        </xdr:cNvPr>
        <xdr:cNvSpPr txBox="1">
          <a:spLocks noChangeArrowheads="1"/>
        </xdr:cNvSpPr>
      </xdr:nvSpPr>
      <xdr:spPr bwMode="auto">
        <a:xfrm>
          <a:off x="4058921" y="6678930"/>
          <a:ext cx="1975476" cy="335280"/>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endParaRPr lang="en-GB" sz="1400" b="1" i="0" u="sng" strike="noStrike" baseline="0">
            <a:solidFill>
              <a:srgbClr val="FFFFFF"/>
            </a:solidFill>
            <a:latin typeface="Calibri"/>
            <a:cs typeface="Calibri"/>
          </a:endParaRPr>
        </a:p>
      </xdr:txBody>
    </xdr:sp>
    <xdr:clientData/>
  </xdr:twoCellAnchor>
  <xdr:twoCellAnchor>
    <xdr:from>
      <xdr:col>5</xdr:col>
      <xdr:colOff>492760</xdr:colOff>
      <xdr:row>42</xdr:row>
      <xdr:rowOff>9525</xdr:rowOff>
    </xdr:from>
    <xdr:to>
      <xdr:col>8</xdr:col>
      <xdr:colOff>381000</xdr:colOff>
      <xdr:row>44</xdr:row>
      <xdr:rowOff>57150</xdr:rowOff>
    </xdr:to>
    <xdr:sp macro="" textlink="">
      <xdr:nvSpPr>
        <xdr:cNvPr id="36" name="Text Box 233">
          <a:extLst>
            <a:ext uri="{FF2B5EF4-FFF2-40B4-BE49-F238E27FC236}">
              <a16:creationId xmlns:a16="http://schemas.microsoft.com/office/drawing/2014/main" xmlns="" id="{DA0F3B43-D735-43E5-BE69-1983AE619FE9}"/>
            </a:ext>
          </a:extLst>
        </xdr:cNvPr>
        <xdr:cNvSpPr txBox="1">
          <a:spLocks noChangeArrowheads="1"/>
        </xdr:cNvSpPr>
      </xdr:nvSpPr>
      <xdr:spPr bwMode="auto">
        <a:xfrm>
          <a:off x="4058920" y="7050405"/>
          <a:ext cx="1671320" cy="382905"/>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 </a:t>
          </a:r>
        </a:p>
      </xdr:txBody>
    </xdr:sp>
    <xdr:clientData/>
  </xdr:twoCellAnchor>
  <xdr:twoCellAnchor>
    <xdr:from>
      <xdr:col>9</xdr:col>
      <xdr:colOff>546101</xdr:colOff>
      <xdr:row>32</xdr:row>
      <xdr:rowOff>140970</xdr:rowOff>
    </xdr:from>
    <xdr:to>
      <xdr:col>11</xdr:col>
      <xdr:colOff>128501</xdr:colOff>
      <xdr:row>35</xdr:row>
      <xdr:rowOff>28625</xdr:rowOff>
    </xdr:to>
    <xdr:sp macro="" textlink="">
      <xdr:nvSpPr>
        <xdr:cNvPr id="37" name="Text Box 233">
          <a:hlinkClick xmlns:r="http://schemas.openxmlformats.org/officeDocument/2006/relationships" r:id="rId4"/>
          <a:extLst>
            <a:ext uri="{FF2B5EF4-FFF2-40B4-BE49-F238E27FC236}">
              <a16:creationId xmlns:a16="http://schemas.microsoft.com/office/drawing/2014/main" xmlns="" id="{D87D6A69-30C7-4D70-88E0-386A1487CE9A}"/>
            </a:ext>
          </a:extLst>
        </xdr:cNvPr>
        <xdr:cNvSpPr txBox="1">
          <a:spLocks noChangeArrowheads="1"/>
        </xdr:cNvSpPr>
      </xdr:nvSpPr>
      <xdr:spPr bwMode="auto">
        <a:xfrm>
          <a:off x="6489701" y="5505450"/>
          <a:ext cx="771120" cy="390575"/>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9</xdr:col>
      <xdr:colOff>562610</xdr:colOff>
      <xdr:row>42</xdr:row>
      <xdr:rowOff>0</xdr:rowOff>
    </xdr:from>
    <xdr:to>
      <xdr:col>11</xdr:col>
      <xdr:colOff>142120</xdr:colOff>
      <xdr:row>44</xdr:row>
      <xdr:rowOff>47625</xdr:rowOff>
    </xdr:to>
    <xdr:sp macro="" textlink="">
      <xdr:nvSpPr>
        <xdr:cNvPr id="38" name="Text Box 233">
          <a:hlinkClick xmlns:r="http://schemas.openxmlformats.org/officeDocument/2006/relationships" r:id="rId5"/>
          <a:extLst>
            <a:ext uri="{FF2B5EF4-FFF2-40B4-BE49-F238E27FC236}">
              <a16:creationId xmlns:a16="http://schemas.microsoft.com/office/drawing/2014/main" xmlns="" id="{3896C3AC-2717-4926-8E48-9BA341BD0A50}"/>
            </a:ext>
          </a:extLst>
        </xdr:cNvPr>
        <xdr:cNvSpPr txBox="1">
          <a:spLocks noChangeArrowheads="1"/>
        </xdr:cNvSpPr>
      </xdr:nvSpPr>
      <xdr:spPr bwMode="auto">
        <a:xfrm>
          <a:off x="6506210" y="7040880"/>
          <a:ext cx="768230" cy="382905"/>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9</xdr:col>
      <xdr:colOff>546100</xdr:colOff>
      <xdr:row>37</xdr:row>
      <xdr:rowOff>80010</xdr:rowOff>
    </xdr:from>
    <xdr:to>
      <xdr:col>11</xdr:col>
      <xdr:colOff>128500</xdr:colOff>
      <xdr:row>39</xdr:row>
      <xdr:rowOff>141367</xdr:rowOff>
    </xdr:to>
    <xdr:sp macro="" textlink="">
      <xdr:nvSpPr>
        <xdr:cNvPr id="39" name="Text Box 233">
          <a:hlinkClick xmlns:r="http://schemas.openxmlformats.org/officeDocument/2006/relationships" r:id="rId6"/>
          <a:extLst>
            <a:ext uri="{FF2B5EF4-FFF2-40B4-BE49-F238E27FC236}">
              <a16:creationId xmlns:a16="http://schemas.microsoft.com/office/drawing/2014/main" xmlns="" id="{D55853D8-ABE2-4487-868A-E7B20ED76DAC}"/>
            </a:ext>
          </a:extLst>
        </xdr:cNvPr>
        <xdr:cNvSpPr txBox="1">
          <a:spLocks noChangeArrowheads="1"/>
        </xdr:cNvSpPr>
      </xdr:nvSpPr>
      <xdr:spPr bwMode="auto">
        <a:xfrm>
          <a:off x="6489700" y="6282690"/>
          <a:ext cx="771120" cy="396637"/>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9</xdr:col>
      <xdr:colOff>521335</xdr:colOff>
      <xdr:row>35</xdr:row>
      <xdr:rowOff>76200</xdr:rowOff>
    </xdr:from>
    <xdr:to>
      <xdr:col>11</xdr:col>
      <xdr:colOff>111718</xdr:colOff>
      <xdr:row>37</xdr:row>
      <xdr:rowOff>119380</xdr:rowOff>
    </xdr:to>
    <xdr:sp macro="" textlink="">
      <xdr:nvSpPr>
        <xdr:cNvPr id="40" name="Text Box 233">
          <a:hlinkClick xmlns:r="http://schemas.openxmlformats.org/officeDocument/2006/relationships" r:id="rId7"/>
          <a:extLst>
            <a:ext uri="{FF2B5EF4-FFF2-40B4-BE49-F238E27FC236}">
              <a16:creationId xmlns:a16="http://schemas.microsoft.com/office/drawing/2014/main" xmlns="" id="{3BA8A20B-EC7B-43E3-9E75-14FBD6DC08C4}"/>
            </a:ext>
          </a:extLst>
        </xdr:cNvPr>
        <xdr:cNvSpPr txBox="1">
          <a:spLocks noChangeArrowheads="1"/>
        </xdr:cNvSpPr>
      </xdr:nvSpPr>
      <xdr:spPr bwMode="auto">
        <a:xfrm>
          <a:off x="6464935" y="5943600"/>
          <a:ext cx="779103" cy="378460"/>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9</xdr:col>
      <xdr:colOff>562610</xdr:colOff>
      <xdr:row>39</xdr:row>
      <xdr:rowOff>146685</xdr:rowOff>
    </xdr:from>
    <xdr:to>
      <xdr:col>11</xdr:col>
      <xdr:colOff>142120</xdr:colOff>
      <xdr:row>42</xdr:row>
      <xdr:rowOff>38287</xdr:rowOff>
    </xdr:to>
    <xdr:sp macro="" textlink="">
      <xdr:nvSpPr>
        <xdr:cNvPr id="41" name="Text Box 233">
          <a:hlinkClick xmlns:r="http://schemas.openxmlformats.org/officeDocument/2006/relationships" r:id="rId8"/>
          <a:extLst>
            <a:ext uri="{FF2B5EF4-FFF2-40B4-BE49-F238E27FC236}">
              <a16:creationId xmlns:a16="http://schemas.microsoft.com/office/drawing/2014/main" xmlns="" id="{A0F1692F-6E1C-4412-A89E-F409042F4C2D}"/>
            </a:ext>
          </a:extLst>
        </xdr:cNvPr>
        <xdr:cNvSpPr txBox="1">
          <a:spLocks noChangeArrowheads="1"/>
        </xdr:cNvSpPr>
      </xdr:nvSpPr>
      <xdr:spPr bwMode="auto">
        <a:xfrm>
          <a:off x="6506210" y="6684645"/>
          <a:ext cx="768230" cy="394522"/>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0</xdr:col>
      <xdr:colOff>570230</xdr:colOff>
      <xdr:row>24</xdr:row>
      <xdr:rowOff>121920</xdr:rowOff>
    </xdr:from>
    <xdr:to>
      <xdr:col>5</xdr:col>
      <xdr:colOff>0</xdr:colOff>
      <xdr:row>27</xdr:row>
      <xdr:rowOff>109206</xdr:rowOff>
    </xdr:to>
    <xdr:sp macro="[4]!LGDB_Export.LGDB_Export" textlink="">
      <xdr:nvSpPr>
        <xdr:cNvPr id="42" name="TextBox 41">
          <a:extLst>
            <a:ext uri="{FF2B5EF4-FFF2-40B4-BE49-F238E27FC236}">
              <a16:creationId xmlns:a16="http://schemas.microsoft.com/office/drawing/2014/main" xmlns="" id="{8ED05634-0B39-450C-B2BF-B65AE28AD9C9}"/>
            </a:ext>
          </a:extLst>
        </xdr:cNvPr>
        <xdr:cNvSpPr txBox="1"/>
      </xdr:nvSpPr>
      <xdr:spPr>
        <a:xfrm>
          <a:off x="570230" y="4145280"/>
          <a:ext cx="2860309" cy="490206"/>
        </a:xfrm>
        <a:prstGeom prst="rect">
          <a:avLst/>
        </a:prstGeom>
        <a:gradFill>
          <a:gsLst>
            <a:gs pos="0">
              <a:srgbClr val="000080"/>
            </a:gs>
            <a:gs pos="50000">
              <a:srgbClr val="000080">
                <a:gamma/>
                <a:tint val="1176"/>
                <a:invGamma/>
              </a:srgbClr>
            </a:gs>
            <a:gs pos="100000">
              <a:srgbClr val="000080"/>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ZA" sz="1400" b="1"/>
            <a:t>LGDB Export</a:t>
          </a:r>
        </a:p>
      </xdr:txBody>
    </xdr:sp>
    <xdr:clientData/>
  </xdr:twoCellAnchor>
  <xdr:twoCellAnchor editAs="oneCell">
    <xdr:from>
      <xdr:col>1</xdr:col>
      <xdr:colOff>444500</xdr:colOff>
      <xdr:row>36</xdr:row>
      <xdr:rowOff>139700</xdr:rowOff>
    </xdr:from>
    <xdr:to>
      <xdr:col>4</xdr:col>
      <xdr:colOff>474980</xdr:colOff>
      <xdr:row>38</xdr:row>
      <xdr:rowOff>33020</xdr:rowOff>
    </xdr:to>
    <xdr:pic>
      <xdr:nvPicPr>
        <xdr:cNvPr id="43" name="ToggleReferenceColumns">
          <a:extLst>
            <a:ext uri="{FF2B5EF4-FFF2-40B4-BE49-F238E27FC236}">
              <a16:creationId xmlns:a16="http://schemas.microsoft.com/office/drawing/2014/main" xmlns="" id="{CB56906E-4AFD-4379-B90F-8DB8A5914D0E}"/>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38860" y="6174740"/>
          <a:ext cx="1859280" cy="25908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444500</xdr:colOff>
      <xdr:row>34</xdr:row>
      <xdr:rowOff>139700</xdr:rowOff>
    </xdr:from>
    <xdr:to>
      <xdr:col>4</xdr:col>
      <xdr:colOff>474980</xdr:colOff>
      <xdr:row>36</xdr:row>
      <xdr:rowOff>33020</xdr:rowOff>
    </xdr:to>
    <xdr:pic>
      <xdr:nvPicPr>
        <xdr:cNvPr id="44" name="TogglePreAuditColums">
          <a:extLst>
            <a:ext uri="{FF2B5EF4-FFF2-40B4-BE49-F238E27FC236}">
              <a16:creationId xmlns:a16="http://schemas.microsoft.com/office/drawing/2014/main" xmlns="" id="{2C45CF84-73C1-4D53-B26A-072F0CF90D1D}"/>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38860" y="5839460"/>
          <a:ext cx="1859280" cy="25908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495300</xdr:colOff>
      <xdr:row>41</xdr:row>
      <xdr:rowOff>139700</xdr:rowOff>
    </xdr:from>
    <xdr:to>
      <xdr:col>4</xdr:col>
      <xdr:colOff>525780</xdr:colOff>
      <xdr:row>43</xdr:row>
      <xdr:rowOff>45720</xdr:rowOff>
    </xdr:to>
    <xdr:pic>
      <xdr:nvPicPr>
        <xdr:cNvPr id="45" name="ToggleHiddenColumns">
          <a:extLst>
            <a:ext uri="{FF2B5EF4-FFF2-40B4-BE49-F238E27FC236}">
              <a16:creationId xmlns:a16="http://schemas.microsoft.com/office/drawing/2014/main" xmlns="" id="{BA8CEF93-396E-43BC-8504-F1CFE57C2B44}"/>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89660" y="7012940"/>
          <a:ext cx="1859280" cy="27178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0</xdr:colOff>
      <xdr:row>7</xdr:row>
      <xdr:rowOff>38100</xdr:rowOff>
    </xdr:from>
    <xdr:to>
      <xdr:col>11</xdr:col>
      <xdr:colOff>411480</xdr:colOff>
      <xdr:row>8</xdr:row>
      <xdr:rowOff>152400</xdr:rowOff>
    </xdr:to>
    <xdr:sp macro="" textlink="">
      <xdr:nvSpPr>
        <xdr:cNvPr id="46" name="TextBox6" hidden="1">
          <a:extLst>
            <a:ext uri="{63B3BB69-23CF-44E3-9099-C40C66FF867C}">
              <a14:compatExt xmlns:a14="http://schemas.microsoft.com/office/drawing/2010/main" spid="_x0000_s2053"/>
            </a:ext>
            <a:ext uri="{FF2B5EF4-FFF2-40B4-BE49-F238E27FC236}">
              <a16:creationId xmlns:a16="http://schemas.microsoft.com/office/drawing/2014/main" xmlns:a14="http://schemas.microsoft.com/office/drawing/2010/main" xmlns:mc="http://schemas.openxmlformats.org/markup-compatibility/2006" xmlns="" id="{68502AC8-2E3C-482A-8734-66F7145ADE3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9</xdr:row>
      <xdr:rowOff>76200</xdr:rowOff>
    </xdr:from>
    <xdr:to>
      <xdr:col>7</xdr:col>
      <xdr:colOff>129540</xdr:colOff>
      <xdr:row>10</xdr:row>
      <xdr:rowOff>121920</xdr:rowOff>
    </xdr:to>
    <xdr:sp macro="" textlink="">
      <xdr:nvSpPr>
        <xdr:cNvPr id="47" name="TextBox7" hidden="1">
          <a:extLst>
            <a:ext uri="{63B3BB69-23CF-44E3-9099-C40C66FF867C}">
              <a14:compatExt xmlns:a14="http://schemas.microsoft.com/office/drawing/2010/main" spid="_x0000_s2054"/>
            </a:ext>
            <a:ext uri="{FF2B5EF4-FFF2-40B4-BE49-F238E27FC236}">
              <a16:creationId xmlns:a16="http://schemas.microsoft.com/office/drawing/2014/main" xmlns:a14="http://schemas.microsoft.com/office/drawing/2010/main" xmlns:mc="http://schemas.openxmlformats.org/markup-compatibility/2006" xmlns="" id="{ABA2F03F-E7C6-4B9D-BC1F-032991C761EE}"/>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22860</xdr:colOff>
      <xdr:row>9</xdr:row>
      <xdr:rowOff>99060</xdr:rowOff>
    </xdr:from>
    <xdr:to>
      <xdr:col>10</xdr:col>
      <xdr:colOff>0</xdr:colOff>
      <xdr:row>10</xdr:row>
      <xdr:rowOff>129540</xdr:rowOff>
    </xdr:to>
    <xdr:sp macro="" textlink="">
      <xdr:nvSpPr>
        <xdr:cNvPr id="48" name="TextBox8" hidden="1">
          <a:extLst>
            <a:ext uri="{63B3BB69-23CF-44E3-9099-C40C66FF867C}">
              <a14:compatExt xmlns:a14="http://schemas.microsoft.com/office/drawing/2010/main" spid="_x0000_s2055"/>
            </a:ext>
            <a:ext uri="{FF2B5EF4-FFF2-40B4-BE49-F238E27FC236}">
              <a16:creationId xmlns:a16="http://schemas.microsoft.com/office/drawing/2014/main" xmlns:a14="http://schemas.microsoft.com/office/drawing/2010/main" xmlns:mc="http://schemas.openxmlformats.org/markup-compatibility/2006" xmlns="" id="{32250129-4515-4151-AC1E-D04BDAE63F6B}"/>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12</xdr:row>
      <xdr:rowOff>22860</xdr:rowOff>
    </xdr:from>
    <xdr:to>
      <xdr:col>10</xdr:col>
      <xdr:colOff>426720</xdr:colOff>
      <xdr:row>13</xdr:row>
      <xdr:rowOff>68580</xdr:rowOff>
    </xdr:to>
    <xdr:sp macro="" textlink="">
      <xdr:nvSpPr>
        <xdr:cNvPr id="49" name="TextBox9" hidden="1">
          <a:extLst>
            <a:ext uri="{63B3BB69-23CF-44E3-9099-C40C66FF867C}">
              <a14:compatExt xmlns:a14="http://schemas.microsoft.com/office/drawing/2010/main" spid="_x0000_s2056"/>
            </a:ext>
            <a:ext uri="{FF2B5EF4-FFF2-40B4-BE49-F238E27FC236}">
              <a16:creationId xmlns:a16="http://schemas.microsoft.com/office/drawing/2014/main" xmlns:a14="http://schemas.microsoft.com/office/drawing/2010/main" xmlns:mc="http://schemas.openxmlformats.org/markup-compatibility/2006" xmlns="" id="{56FDAE6C-1CA4-4F58-8497-CA6E49F0735B}"/>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7</xdr:row>
      <xdr:rowOff>38100</xdr:rowOff>
    </xdr:from>
    <xdr:to>
      <xdr:col>11</xdr:col>
      <xdr:colOff>411480</xdr:colOff>
      <xdr:row>8</xdr:row>
      <xdr:rowOff>137160</xdr:rowOff>
    </xdr:to>
    <xdr:pic>
      <xdr:nvPicPr>
        <xdr:cNvPr id="2053" name="TextBox6"/>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71800" y="1318260"/>
          <a:ext cx="3977640" cy="28194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0</xdr:colOff>
      <xdr:row>9</xdr:row>
      <xdr:rowOff>76200</xdr:rowOff>
    </xdr:from>
    <xdr:to>
      <xdr:col>7</xdr:col>
      <xdr:colOff>129540</xdr:colOff>
      <xdr:row>10</xdr:row>
      <xdr:rowOff>106680</xdr:rowOff>
    </xdr:to>
    <xdr:pic>
      <xdr:nvPicPr>
        <xdr:cNvPr id="2054" name="TextBox7"/>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971800" y="1722120"/>
          <a:ext cx="1318260" cy="21336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22860</xdr:colOff>
      <xdr:row>9</xdr:row>
      <xdr:rowOff>99060</xdr:rowOff>
    </xdr:from>
    <xdr:to>
      <xdr:col>10</xdr:col>
      <xdr:colOff>0</xdr:colOff>
      <xdr:row>10</xdr:row>
      <xdr:rowOff>114300</xdr:rowOff>
    </xdr:to>
    <xdr:pic>
      <xdr:nvPicPr>
        <xdr:cNvPr id="2055" name="TextBox8"/>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777740" y="1744980"/>
          <a:ext cx="1165860" cy="19812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0</xdr:colOff>
      <xdr:row>12</xdr:row>
      <xdr:rowOff>22860</xdr:rowOff>
    </xdr:from>
    <xdr:to>
      <xdr:col>10</xdr:col>
      <xdr:colOff>426720</xdr:colOff>
      <xdr:row>13</xdr:row>
      <xdr:rowOff>53340</xdr:rowOff>
    </xdr:to>
    <xdr:pic>
      <xdr:nvPicPr>
        <xdr:cNvPr id="2056" name="TextBox9"/>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971800" y="2217420"/>
          <a:ext cx="3398520" cy="21336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sekos/Downloads/D%20Schedule%20-%20mSCOA%20vs%206.5%20-%2010%20Dec%202020I%20Final%20corrected%20year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sekos/Downloads/D%20Schedule%20-%20mSCOA%20vs%206.5%20-%2010%20Dec%202020I%20Final%20corrected%20years%2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sekos/Desktop/2021%20financial%20year/Copy%20of%20D%20Schedule%20-%20mSCOA%20vs%206.5%20-%2010%20Dec%202020I%20Final%20corrected%20yea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tlalam/AppData/Local/Microsoft/Windows/INetCache/Content.Outlook/ER1H5O3N/A1%20Schedule%20-%20mSCOA%20vs%206.5%20-%202%20March%202021%20(specimen)%20corrected%20years_CONS_202021_20210524_1831%20(004)%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Template names"/>
      <sheetName val="Lookup and lists"/>
      <sheetName val="Instructions"/>
      <sheetName val="Lookup and lists (2)"/>
      <sheetName val="D1-Sum"/>
      <sheetName val="D2-FinPerf"/>
      <sheetName val="D3-Capex"/>
      <sheetName val="D4-FinPos"/>
      <sheetName val="D5-CFlow"/>
      <sheetName val="SD1"/>
      <sheetName val="SD2"/>
      <sheetName val="SD3"/>
      <sheetName val="SD4"/>
      <sheetName val="SD5"/>
      <sheetName val="SD6"/>
      <sheetName val="SD7a"/>
      <sheetName val="SD7b"/>
      <sheetName val="SD7c"/>
      <sheetName val="SD7d"/>
      <sheetName val="SD7e"/>
      <sheetName val="SD8"/>
      <sheetName val="SD9"/>
      <sheetName val="SD10"/>
    </sheetNames>
    <sheetDataSet>
      <sheetData sheetId="0"/>
      <sheetData sheetId="1">
        <row r="2">
          <cell r="B2" t="str">
            <v>2019/20</v>
          </cell>
        </row>
        <row r="3">
          <cell r="B3" t="str">
            <v>2018/19</v>
          </cell>
        </row>
        <row r="4">
          <cell r="B4" t="str">
            <v>2017/18</v>
          </cell>
        </row>
        <row r="5">
          <cell r="B5" t="str">
            <v>Current Year 2020/21</v>
          </cell>
        </row>
        <row r="8">
          <cell r="B8" t="str">
            <v>Medium Term Revenue and Expenditure Framework</v>
          </cell>
        </row>
        <row r="10">
          <cell r="B10" t="str">
            <v>Audited Outcome</v>
          </cell>
        </row>
        <row r="13">
          <cell r="B13" t="str">
            <v>Original Budget</v>
          </cell>
        </row>
        <row r="14">
          <cell r="B14" t="str">
            <v>Adjusted Budget</v>
          </cell>
        </row>
        <row r="15">
          <cell r="B15" t="str">
            <v>Full Year Forecast</v>
          </cell>
        </row>
        <row r="16">
          <cell r="B16" t="str">
            <v>Budget Year 2021/22</v>
          </cell>
        </row>
        <row r="17">
          <cell r="B17" t="str">
            <v>Budget Year +1 2022/23</v>
          </cell>
        </row>
        <row r="18">
          <cell r="B18" t="str">
            <v>Budget Year +2 2023/24</v>
          </cell>
        </row>
        <row r="31">
          <cell r="B31" t="str">
            <v>Description</v>
          </cell>
        </row>
        <row r="34">
          <cell r="B34" t="str">
            <v>Ref</v>
          </cell>
        </row>
        <row r="80">
          <cell r="B80" t="str">
            <v>Buffalo City Development Agency - Table D1 Budget Summary</v>
          </cell>
        </row>
        <row r="81">
          <cell r="B81" t="str">
            <v>Buffalo City Development Agency - Table D2 Budgeted Financial Performance (revenue and expenditure)</v>
          </cell>
        </row>
      </sheetData>
      <sheetData sheetId="2"/>
      <sheetData sheetId="3"/>
      <sheetData sheetId="4"/>
      <sheetData sheetId="5"/>
      <sheetData sheetId="6">
        <row r="5">
          <cell r="C5">
            <v>0</v>
          </cell>
          <cell r="D5">
            <v>0</v>
          </cell>
          <cell r="E5">
            <v>0</v>
          </cell>
          <cell r="F5">
            <v>0</v>
          </cell>
          <cell r="G5">
            <v>0</v>
          </cell>
          <cell r="H5">
            <v>0</v>
          </cell>
          <cell r="I5">
            <v>0</v>
          </cell>
          <cell r="J5">
            <v>0</v>
          </cell>
          <cell r="K5">
            <v>0</v>
          </cell>
        </row>
        <row r="6">
          <cell r="C6">
            <v>0</v>
          </cell>
          <cell r="D6">
            <v>0</v>
          </cell>
          <cell r="E6">
            <v>0</v>
          </cell>
          <cell r="F6">
            <v>0</v>
          </cell>
          <cell r="G6">
            <v>0</v>
          </cell>
          <cell r="H6">
            <v>0</v>
          </cell>
          <cell r="I6">
            <v>0</v>
          </cell>
          <cell r="J6">
            <v>0</v>
          </cell>
          <cell r="K6">
            <v>0</v>
          </cell>
        </row>
        <row r="7">
          <cell r="C7">
            <v>0</v>
          </cell>
          <cell r="D7">
            <v>0</v>
          </cell>
          <cell r="E7">
            <v>0</v>
          </cell>
          <cell r="F7">
            <v>0</v>
          </cell>
          <cell r="G7">
            <v>0</v>
          </cell>
          <cell r="H7">
            <v>0</v>
          </cell>
          <cell r="I7">
            <v>0</v>
          </cell>
          <cell r="J7">
            <v>0</v>
          </cell>
          <cell r="K7">
            <v>0</v>
          </cell>
        </row>
        <row r="8">
          <cell r="C8">
            <v>0</v>
          </cell>
          <cell r="D8">
            <v>0</v>
          </cell>
          <cell r="E8">
            <v>0</v>
          </cell>
          <cell r="F8">
            <v>0</v>
          </cell>
          <cell r="G8">
            <v>0</v>
          </cell>
          <cell r="H8">
            <v>0</v>
          </cell>
          <cell r="I8">
            <v>0</v>
          </cell>
          <cell r="J8">
            <v>0</v>
          </cell>
          <cell r="K8">
            <v>0</v>
          </cell>
        </row>
        <row r="9">
          <cell r="C9">
            <v>0</v>
          </cell>
          <cell r="D9">
            <v>0</v>
          </cell>
          <cell r="E9">
            <v>0</v>
          </cell>
          <cell r="F9">
            <v>0</v>
          </cell>
          <cell r="G9">
            <v>0</v>
          </cell>
          <cell r="H9">
            <v>0</v>
          </cell>
          <cell r="I9">
            <v>0</v>
          </cell>
          <cell r="J9">
            <v>0</v>
          </cell>
          <cell r="K9">
            <v>0</v>
          </cell>
        </row>
        <row r="12">
          <cell r="C12">
            <v>0</v>
          </cell>
          <cell r="D12">
            <v>0</v>
          </cell>
          <cell r="E12">
            <v>0</v>
          </cell>
          <cell r="F12">
            <v>0</v>
          </cell>
          <cell r="G12">
            <v>0</v>
          </cell>
          <cell r="H12">
            <v>0</v>
          </cell>
          <cell r="I12">
            <v>0</v>
          </cell>
          <cell r="J12">
            <v>0</v>
          </cell>
          <cell r="K12">
            <v>0</v>
          </cell>
        </row>
        <row r="32">
          <cell r="C32">
            <v>0</v>
          </cell>
          <cell r="D32">
            <v>0</v>
          </cell>
          <cell r="E32">
            <v>0</v>
          </cell>
          <cell r="F32">
            <v>0</v>
          </cell>
          <cell r="G32">
            <v>0</v>
          </cell>
          <cell r="H32">
            <v>0</v>
          </cell>
          <cell r="I32">
            <v>0</v>
          </cell>
          <cell r="J32">
            <v>0</v>
          </cell>
          <cell r="K32">
            <v>0</v>
          </cell>
        </row>
        <row r="38">
          <cell r="A38" t="str">
            <v>Transfers and subsidies - capital (monetary allocations) (National / Provincial and District)</v>
          </cell>
          <cell r="C38">
            <v>0</v>
          </cell>
          <cell r="D38">
            <v>0</v>
          </cell>
          <cell r="E38">
            <v>0</v>
          </cell>
          <cell r="F38">
            <v>0</v>
          </cell>
          <cell r="G38">
            <v>0</v>
          </cell>
          <cell r="H38">
            <v>0</v>
          </cell>
          <cell r="I38">
            <v>0</v>
          </cell>
          <cell r="J38">
            <v>0</v>
          </cell>
          <cell r="K38">
            <v>0</v>
          </cell>
        </row>
        <row r="39">
          <cell r="A39" t="str">
            <v>Transfers and subsidies - capital (monetary allocations) (National / Provincial Departmental Agencies, Households, Non-profit Institutions, Private Enterprises, Public Corporatons, Higher Educational Institutions)</v>
          </cell>
          <cell r="C39">
            <v>0</v>
          </cell>
          <cell r="D39">
            <v>0</v>
          </cell>
          <cell r="E39">
            <v>0</v>
          </cell>
          <cell r="F39">
            <v>0</v>
          </cell>
          <cell r="G39">
            <v>0</v>
          </cell>
          <cell r="H39">
            <v>0</v>
          </cell>
          <cell r="I39">
            <v>0</v>
          </cell>
          <cell r="J39">
            <v>0</v>
          </cell>
          <cell r="K39">
            <v>0</v>
          </cell>
        </row>
        <row r="40">
          <cell r="A40" t="str">
            <v xml:space="preserve">Transfers and subsidies - capital (in-kind - all) </v>
          </cell>
          <cell r="C40">
            <v>0</v>
          </cell>
          <cell r="D40">
            <v>0</v>
          </cell>
          <cell r="E40">
            <v>0</v>
          </cell>
          <cell r="F40">
            <v>0</v>
          </cell>
          <cell r="G40">
            <v>0</v>
          </cell>
          <cell r="H40">
            <v>0</v>
          </cell>
          <cell r="I40">
            <v>0</v>
          </cell>
          <cell r="J40">
            <v>0</v>
          </cell>
          <cell r="K40">
            <v>0</v>
          </cell>
        </row>
        <row r="42">
          <cell r="C42">
            <v>0</v>
          </cell>
          <cell r="D42">
            <v>0</v>
          </cell>
          <cell r="E42">
            <v>0</v>
          </cell>
          <cell r="F42">
            <v>0</v>
          </cell>
          <cell r="G42">
            <v>0</v>
          </cell>
          <cell r="H42">
            <v>0</v>
          </cell>
          <cell r="I42">
            <v>0</v>
          </cell>
          <cell r="J42">
            <v>0</v>
          </cell>
          <cell r="K42">
            <v>0</v>
          </cell>
        </row>
      </sheetData>
      <sheetData sheetId="7">
        <row r="167">
          <cell r="C167">
            <v>0</v>
          </cell>
          <cell r="D167">
            <v>0</v>
          </cell>
          <cell r="E167">
            <v>0</v>
          </cell>
          <cell r="F167">
            <v>0</v>
          </cell>
          <cell r="G167">
            <v>0</v>
          </cell>
          <cell r="H167">
            <v>0</v>
          </cell>
          <cell r="I167">
            <v>0</v>
          </cell>
          <cell r="J167">
            <v>0</v>
          </cell>
          <cell r="K167">
            <v>0</v>
          </cell>
        </row>
        <row r="174">
          <cell r="C174">
            <v>0</v>
          </cell>
          <cell r="D174">
            <v>0</v>
          </cell>
          <cell r="E174">
            <v>0</v>
          </cell>
          <cell r="F174">
            <v>0</v>
          </cell>
          <cell r="G174">
            <v>0</v>
          </cell>
          <cell r="H174">
            <v>0</v>
          </cell>
          <cell r="I174">
            <v>0</v>
          </cell>
          <cell r="J174">
            <v>0</v>
          </cell>
          <cell r="K174">
            <v>0</v>
          </cell>
        </row>
        <row r="176">
          <cell r="C176">
            <v>0</v>
          </cell>
          <cell r="D176">
            <v>0</v>
          </cell>
          <cell r="E176">
            <v>0</v>
          </cell>
          <cell r="F176">
            <v>0</v>
          </cell>
          <cell r="G176">
            <v>0</v>
          </cell>
          <cell r="H176">
            <v>0</v>
          </cell>
          <cell r="I176">
            <v>0</v>
          </cell>
          <cell r="J176">
            <v>0</v>
          </cell>
          <cell r="K176">
            <v>0</v>
          </cell>
        </row>
        <row r="177">
          <cell r="C177">
            <v>0</v>
          </cell>
          <cell r="D177">
            <v>0</v>
          </cell>
          <cell r="E177">
            <v>0</v>
          </cell>
          <cell r="F177">
            <v>0</v>
          </cell>
          <cell r="G177">
            <v>0</v>
          </cell>
          <cell r="H177">
            <v>0</v>
          </cell>
          <cell r="I177">
            <v>0</v>
          </cell>
          <cell r="J177">
            <v>0</v>
          </cell>
          <cell r="K177">
            <v>0</v>
          </cell>
        </row>
      </sheetData>
      <sheetData sheetId="8"/>
      <sheetData sheetId="9">
        <row r="28">
          <cell r="C28">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Template names"/>
      <sheetName val="Lookup and lists"/>
      <sheetName val="Instructions"/>
      <sheetName val="Lookup and lists (2)"/>
      <sheetName val="D1-Sum"/>
      <sheetName val="D2-FinPerf"/>
      <sheetName val="D3-Capex"/>
      <sheetName val="D4-FinPos"/>
      <sheetName val="D5-CFlow"/>
      <sheetName val="SD1"/>
      <sheetName val="SD2"/>
      <sheetName val="SD3"/>
      <sheetName val="SD4"/>
      <sheetName val="SD5"/>
      <sheetName val="SD6"/>
      <sheetName val="SD7a"/>
      <sheetName val="SD7b"/>
      <sheetName val="SD7c"/>
      <sheetName val="SD7d"/>
      <sheetName val="SD7e"/>
      <sheetName val="SD8"/>
      <sheetName val="SD9"/>
      <sheetName val="SD10"/>
    </sheetNames>
    <sheetDataSet>
      <sheetData sheetId="0"/>
      <sheetData sheetId="1">
        <row r="7">
          <cell r="B7" t="str">
            <v>2021/22 Medium Term Revenue &amp; Expenditure Framework</v>
          </cell>
        </row>
        <row r="13">
          <cell r="B13" t="str">
            <v>Original Budget</v>
          </cell>
        </row>
        <row r="19">
          <cell r="B19" t="str">
            <v>Forecast 2024/25</v>
          </cell>
        </row>
        <row r="20">
          <cell r="B20" t="str">
            <v>Forecast 2025/26</v>
          </cell>
        </row>
        <row r="21">
          <cell r="B21" t="str">
            <v>Forecast 2026/27</v>
          </cell>
        </row>
        <row r="22">
          <cell r="B22" t="str">
            <v>Forecast 2027/28</v>
          </cell>
        </row>
        <row r="23">
          <cell r="B23" t="str">
            <v>Forecast 2028/29</v>
          </cell>
        </row>
        <row r="24">
          <cell r="B24" t="str">
            <v>Forecast 2029/30</v>
          </cell>
        </row>
        <row r="25">
          <cell r="B25" t="str">
            <v>Forecast 2030/31</v>
          </cell>
        </row>
        <row r="33">
          <cell r="B33" t="str">
            <v>Vote Description</v>
          </cell>
        </row>
        <row r="35">
          <cell r="B35" t="str">
            <v>References</v>
          </cell>
        </row>
        <row r="56">
          <cell r="B56" t="str">
            <v>Present value</v>
          </cell>
        </row>
        <row r="83">
          <cell r="B83" t="str">
            <v>Buffalo City Development Agency - Table D3 Capital Budget by asset class and funding</v>
          </cell>
        </row>
        <row r="84">
          <cell r="B84" t="str">
            <v>Buffalo City Development Agency - Table D4 Budgeted Financial Position</v>
          </cell>
        </row>
        <row r="85">
          <cell r="B85" t="str">
            <v>Buffalo City Development Agency - Table D5 Budgeted Cash Flow</v>
          </cell>
        </row>
        <row r="87">
          <cell r="B87" t="str">
            <v>Buffalo City Development Agency - Supporting Table SD2 Financial and non-financial indicators</v>
          </cell>
        </row>
        <row r="88">
          <cell r="B88" t="str">
            <v>Buffalo City Development Agency - Supporting Table SD3 Budgeted Investment Portfolio</v>
          </cell>
        </row>
        <row r="89">
          <cell r="B89" t="str">
            <v>Buffalo City Development Agency - Supporting Table SD4 Board member allowances and staff benefits</v>
          </cell>
        </row>
        <row r="90">
          <cell r="B90" t="str">
            <v>Buffalo City Development Agency - Supporting Table SD5 Summary of personnel numbers</v>
          </cell>
        </row>
        <row r="91">
          <cell r="B91" t="str">
            <v>Buffalo City Development Agency - Supporting Table SD6 Budgeted monthly cash and revenue/expenditure</v>
          </cell>
        </row>
        <row r="92">
          <cell r="B92" t="str">
            <v>Buffalo City Development Agency - Supporting Table SD7a Capital expenditure on new assets by asset class</v>
          </cell>
        </row>
        <row r="93">
          <cell r="B93" t="str">
            <v>Buffalo City Development Agency - Supporting Table SD7b Capital expenditure on renewal of existing assets by asset class</v>
          </cell>
        </row>
        <row r="94">
          <cell r="B94" t="str">
            <v>Buffalo City Development Agency - Supporting Table SD7c Expenditure on repairs and maintenance by asset class</v>
          </cell>
        </row>
        <row r="95">
          <cell r="B95" t="str">
            <v>Buffalo City Development Agency - Supporting Table SD7d Depreciation by asset class</v>
          </cell>
        </row>
        <row r="96">
          <cell r="B96" t="str">
            <v>Buffalo City Development Agency - Supporting Table SD7e Capital expenditure on upgrading of existing assets by asset class</v>
          </cell>
        </row>
        <row r="97">
          <cell r="B97" t="str">
            <v>Buffalo City Development Agency - Supporting Table SD8 Future financial implications of the capital expenditure budget</v>
          </cell>
        </row>
        <row r="98">
          <cell r="B98" t="str">
            <v>Buffalo City Development Agency - Supporting Table SD9 Detailed capital budget</v>
          </cell>
        </row>
        <row r="100">
          <cell r="B100" t="str">
            <v>Buffalo City Development Agency - Supporting Table SD11 External mechanisms</v>
          </cell>
        </row>
      </sheetData>
      <sheetData sheetId="2"/>
      <sheetData sheetId="3"/>
      <sheetData sheetId="4">
        <row r="16">
          <cell r="Z16" t="str">
            <v>Roads Infrastructure</v>
          </cell>
          <cell r="AB16" t="str">
            <v>Roads</v>
          </cell>
          <cell r="AC16" t="str">
            <v>Spatial integration</v>
          </cell>
          <cell r="AD16" t="str">
            <v>Quality basic education</v>
          </cell>
        </row>
        <row r="17">
          <cell r="Z17" t="str">
            <v>Storm water Infrastructure</v>
          </cell>
          <cell r="AB17" t="str">
            <v>Road Structures</v>
          </cell>
          <cell r="AC17" t="str">
            <v>Inclusion and access</v>
          </cell>
          <cell r="AD17" t="str">
            <v>A long and healthy life for all South Africans</v>
          </cell>
        </row>
        <row r="18">
          <cell r="Z18" t="str">
            <v>Electrical Infrastructure</v>
          </cell>
          <cell r="AB18" t="str">
            <v>Road Furniture</v>
          </cell>
          <cell r="AC18" t="str">
            <v>Growth</v>
          </cell>
          <cell r="AD18" t="str">
            <v>All people in South Africa are and feel safe</v>
          </cell>
        </row>
        <row r="19">
          <cell r="Z19" t="str">
            <v>Water Supply Infrastructure</v>
          </cell>
          <cell r="AB19" t="str">
            <v>Capital Spares</v>
          </cell>
          <cell r="AC19" t="str">
            <v>Governance</v>
          </cell>
          <cell r="AD19" t="str">
            <v>Decent employment through inclusive growth</v>
          </cell>
        </row>
        <row r="20">
          <cell r="Z20" t="str">
            <v>Sanitation Infrastructure</v>
          </cell>
          <cell r="AB20" t="str">
            <v>Drainage Collection</v>
          </cell>
          <cell r="AD20" t="str">
            <v>A skilled and capable workforce to support an inclusive growth path</v>
          </cell>
        </row>
        <row r="21">
          <cell r="Z21" t="str">
            <v>Solid Waste Infrastructure</v>
          </cell>
          <cell r="AB21" t="str">
            <v>Storm water Conveyance</v>
          </cell>
          <cell r="AD21" t="str">
            <v>An efficient, competitive and responsive economic infrastructure network</v>
          </cell>
        </row>
        <row r="22">
          <cell r="Z22" t="str">
            <v>Rail Infrastructure</v>
          </cell>
          <cell r="AB22" t="str">
            <v>Attenuation</v>
          </cell>
          <cell r="AD22" t="str">
            <v>Vibrant, equitable, sustainable rural communities contributing towards food security for all</v>
          </cell>
        </row>
        <row r="23">
          <cell r="Z23" t="str">
            <v>Coastal Infrastructure</v>
          </cell>
          <cell r="AB23" t="str">
            <v>Power Plants</v>
          </cell>
          <cell r="AD23" t="str">
            <v>Sustainable human settlements and improved quality of household life</v>
          </cell>
        </row>
        <row r="24">
          <cell r="Z24" t="str">
            <v>Information and Communication Infrastructure</v>
          </cell>
          <cell r="AB24" t="str">
            <v>HV Substations</v>
          </cell>
          <cell r="AD24" t="str">
            <v>Responsive, accountable, effective and efficient local government</v>
          </cell>
        </row>
        <row r="25">
          <cell r="Z25" t="str">
            <v>Community Facilities</v>
          </cell>
          <cell r="AB25" t="str">
            <v>HV Switching Station</v>
          </cell>
          <cell r="AD25" t="str">
            <v>Protect and enhance our environmental assets and natural resources</v>
          </cell>
        </row>
        <row r="26">
          <cell r="Z26" t="str">
            <v>Sport and Recreation Facilities</v>
          </cell>
          <cell r="AB26" t="str">
            <v>HV Transmission Conductors</v>
          </cell>
          <cell r="AD26" t="str">
            <v>Create a better South Africa and contribute to a better Africa and a better world</v>
          </cell>
        </row>
        <row r="27">
          <cell r="Z27" t="str">
            <v>Heritage assets</v>
          </cell>
          <cell r="AB27" t="str">
            <v>MV Substations</v>
          </cell>
          <cell r="AD27" t="str">
            <v>An efficient, effective and development-oriented public service</v>
          </cell>
        </row>
        <row r="28">
          <cell r="Z28" t="str">
            <v>Revenue Generating</v>
          </cell>
          <cell r="AB28" t="str">
            <v>MV Switching Stations</v>
          </cell>
          <cell r="AD28" t="str">
            <v>A comprehensive, responsive and sustainable social protection system</v>
          </cell>
        </row>
        <row r="29">
          <cell r="Z29" t="str">
            <v>Non-revenue Generating</v>
          </cell>
          <cell r="AB29" t="str">
            <v>MV Networks</v>
          </cell>
          <cell r="AD29" t="str">
            <v>A diverse, socially cohesive society with a common national identity</v>
          </cell>
        </row>
        <row r="30">
          <cell r="Z30" t="str">
            <v>Operational Buildings</v>
          </cell>
          <cell r="AB30" t="str">
            <v>LV Networks</v>
          </cell>
        </row>
        <row r="31">
          <cell r="Z31" t="str">
            <v>Housing</v>
          </cell>
          <cell r="AB31" t="str">
            <v>Capital Spares</v>
          </cell>
        </row>
        <row r="32">
          <cell r="Z32" t="str">
            <v>Biological or Cultivated Assets</v>
          </cell>
          <cell r="AB32" t="str">
            <v>Dams and Weirs</v>
          </cell>
        </row>
        <row r="33">
          <cell r="Z33" t="str">
            <v>Servitudes</v>
          </cell>
          <cell r="AB33" t="str">
            <v>Boreholes</v>
          </cell>
        </row>
        <row r="34">
          <cell r="Z34" t="str">
            <v>Licences and Rights</v>
          </cell>
          <cell r="AB34" t="str">
            <v>Reservoirs</v>
          </cell>
        </row>
        <row r="35">
          <cell r="Z35" t="str">
            <v>Computer Equipment</v>
          </cell>
          <cell r="AB35" t="str">
            <v>Pump Stations</v>
          </cell>
        </row>
        <row r="36">
          <cell r="Z36" t="str">
            <v>Furniture and Office Equipment</v>
          </cell>
          <cell r="AB36" t="str">
            <v>Water Treatment Works</v>
          </cell>
        </row>
        <row r="37">
          <cell r="Z37" t="str">
            <v>Machinery and Equipment</v>
          </cell>
          <cell r="AB37" t="str">
            <v>Bulk Mains</v>
          </cell>
        </row>
        <row r="38">
          <cell r="Z38" t="str">
            <v>Transport Assets</v>
          </cell>
          <cell r="AB38" t="str">
            <v>Distribution</v>
          </cell>
        </row>
        <row r="39">
          <cell r="Z39" t="str">
            <v>Land</v>
          </cell>
          <cell r="AB39" t="str">
            <v>Distribution Points</v>
          </cell>
        </row>
        <row r="40">
          <cell r="Z40" t="str">
            <v>Zoo's, Marine and Non-biological Animals</v>
          </cell>
          <cell r="AB40" t="str">
            <v>PRV Stations</v>
          </cell>
        </row>
        <row r="41">
          <cell r="AB41" t="str">
            <v>Capital Spares</v>
          </cell>
        </row>
        <row r="42">
          <cell r="AB42" t="str">
            <v>Pump Station</v>
          </cell>
        </row>
        <row r="43">
          <cell r="AB43" t="str">
            <v>Reticulation</v>
          </cell>
        </row>
        <row r="44">
          <cell r="AB44" t="str">
            <v>Waste Water Treatment Works</v>
          </cell>
        </row>
        <row r="45">
          <cell r="AB45" t="str">
            <v>Outfall Sewers</v>
          </cell>
        </row>
        <row r="46">
          <cell r="AB46" t="str">
            <v>Toilet Facilities</v>
          </cell>
        </row>
        <row r="47">
          <cell r="AB47" t="str">
            <v>Capital Spares</v>
          </cell>
        </row>
        <row r="48">
          <cell r="AB48" t="str">
            <v>Landfill Sites</v>
          </cell>
        </row>
        <row r="49">
          <cell r="AB49" t="str">
            <v>Waste Transfer Stations</v>
          </cell>
        </row>
        <row r="50">
          <cell r="AB50" t="str">
            <v>Waste Processing Facilities</v>
          </cell>
        </row>
        <row r="51">
          <cell r="AB51" t="str">
            <v>Waste Drop-off Points</v>
          </cell>
        </row>
        <row r="52">
          <cell r="AB52" t="str">
            <v>Waste Separation Facilities</v>
          </cell>
        </row>
        <row r="53">
          <cell r="AB53" t="str">
            <v>Electricity Generation Facilities</v>
          </cell>
        </row>
        <row r="54">
          <cell r="AB54" t="str">
            <v>Capital Spares</v>
          </cell>
        </row>
        <row r="55">
          <cell r="AB55" t="str">
            <v>Rail Lines</v>
          </cell>
        </row>
        <row r="56">
          <cell r="AB56" t="str">
            <v>Rail Structures</v>
          </cell>
        </row>
        <row r="57">
          <cell r="AB57" t="str">
            <v>Rail Furniture</v>
          </cell>
        </row>
        <row r="58">
          <cell r="AB58" t="str">
            <v>Drainage Collection</v>
          </cell>
        </row>
        <row r="59">
          <cell r="AB59" t="str">
            <v>Storm water Conveyance</v>
          </cell>
        </row>
        <row r="60">
          <cell r="AB60" t="str">
            <v>Attenuation</v>
          </cell>
        </row>
        <row r="61">
          <cell r="AB61" t="str">
            <v>MV Substations</v>
          </cell>
        </row>
        <row r="62">
          <cell r="AB62" t="str">
            <v>LV Networks</v>
          </cell>
        </row>
        <row r="63">
          <cell r="AB63" t="str">
            <v>Capital Spares</v>
          </cell>
        </row>
        <row r="64">
          <cell r="AB64" t="str">
            <v>Sand Pumps</v>
          </cell>
        </row>
        <row r="65">
          <cell r="AB65" t="str">
            <v>Piers</v>
          </cell>
        </row>
        <row r="66">
          <cell r="AB66" t="str">
            <v>Revetments</v>
          </cell>
        </row>
        <row r="67">
          <cell r="AB67" t="str">
            <v>Promenades</v>
          </cell>
        </row>
        <row r="68">
          <cell r="AB68" t="str">
            <v>Capital Spares</v>
          </cell>
        </row>
        <row r="69">
          <cell r="AB69" t="str">
            <v>Data Centres</v>
          </cell>
        </row>
        <row r="70">
          <cell r="AB70" t="str">
            <v>Core Layers</v>
          </cell>
        </row>
        <row r="71">
          <cell r="AB71" t="str">
            <v>Distribution Layers</v>
          </cell>
        </row>
        <row r="72">
          <cell r="AB72" t="str">
            <v>Capital Spares</v>
          </cell>
        </row>
        <row r="73">
          <cell r="AB73" t="str">
            <v>Halls</v>
          </cell>
        </row>
        <row r="74">
          <cell r="AB74" t="str">
            <v>Centres</v>
          </cell>
        </row>
        <row r="75">
          <cell r="AB75" t="str">
            <v>Crèches</v>
          </cell>
        </row>
        <row r="76">
          <cell r="AB76" t="str">
            <v>Clinics/Care Centres</v>
          </cell>
        </row>
        <row r="77">
          <cell r="AB77" t="str">
            <v>Fire/Ambulance Stations</v>
          </cell>
        </row>
        <row r="78">
          <cell r="AB78" t="str">
            <v>Testing Stations</v>
          </cell>
        </row>
        <row r="79">
          <cell r="AB79" t="str">
            <v>Museums</v>
          </cell>
        </row>
        <row r="80">
          <cell r="AB80" t="str">
            <v>Galleries</v>
          </cell>
        </row>
        <row r="81">
          <cell r="AB81" t="str">
            <v>Theatres</v>
          </cell>
        </row>
        <row r="82">
          <cell r="AB82" t="str">
            <v>Libraries</v>
          </cell>
        </row>
        <row r="83">
          <cell r="AB83" t="str">
            <v>Cemeteries/Crematoria</v>
          </cell>
        </row>
        <row r="84">
          <cell r="AB84" t="str">
            <v>Police</v>
          </cell>
        </row>
        <row r="85">
          <cell r="AB85" t="str">
            <v>Purls</v>
          </cell>
        </row>
        <row r="86">
          <cell r="AB86" t="str">
            <v>Public Open Space</v>
          </cell>
        </row>
        <row r="87">
          <cell r="AB87" t="str">
            <v>Nature Reserves</v>
          </cell>
        </row>
        <row r="88">
          <cell r="AB88" t="str">
            <v>Public Ablution Facilities</v>
          </cell>
        </row>
        <row r="89">
          <cell r="AB89" t="str">
            <v>Markets</v>
          </cell>
        </row>
        <row r="90">
          <cell r="AB90" t="str">
            <v>Stalls</v>
          </cell>
        </row>
        <row r="91">
          <cell r="AB91" t="str">
            <v>Abattoirs</v>
          </cell>
        </row>
        <row r="92">
          <cell r="AB92" t="str">
            <v>Airports</v>
          </cell>
        </row>
        <row r="93">
          <cell r="AB93" t="str">
            <v>Taxi Ranks/Bus Terminals</v>
          </cell>
        </row>
        <row r="94">
          <cell r="AB94" t="str">
            <v>Capital Spares</v>
          </cell>
        </row>
        <row r="95">
          <cell r="AB95" t="str">
            <v>Indoor Facilities</v>
          </cell>
        </row>
        <row r="96">
          <cell r="AB96" t="str">
            <v>Outdoor Facilities</v>
          </cell>
        </row>
        <row r="97">
          <cell r="AB97" t="str">
            <v>Capital Spares</v>
          </cell>
        </row>
        <row r="98">
          <cell r="AB98" t="str">
            <v>Monuments</v>
          </cell>
        </row>
        <row r="99">
          <cell r="AB99" t="str">
            <v>Historic Buildings</v>
          </cell>
        </row>
        <row r="100">
          <cell r="AB100" t="str">
            <v>Works of Art</v>
          </cell>
        </row>
        <row r="101">
          <cell r="AB101" t="str">
            <v>Conservation Areas</v>
          </cell>
        </row>
        <row r="102">
          <cell r="AB102" t="str">
            <v>Other Heritage</v>
          </cell>
        </row>
        <row r="103">
          <cell r="AB103" t="str">
            <v>Improved Property</v>
          </cell>
        </row>
        <row r="104">
          <cell r="AB104" t="str">
            <v>Unimproved Property</v>
          </cell>
        </row>
        <row r="105">
          <cell r="AB105" t="str">
            <v>Municipal Offices</v>
          </cell>
        </row>
        <row r="106">
          <cell r="AB106" t="str">
            <v>Pay/Enquiry Points</v>
          </cell>
        </row>
        <row r="107">
          <cell r="AB107" t="str">
            <v>Building Plan Offices</v>
          </cell>
        </row>
        <row r="108">
          <cell r="AB108" t="str">
            <v>Workshops</v>
          </cell>
        </row>
        <row r="109">
          <cell r="AB109" t="str">
            <v>Yards</v>
          </cell>
        </row>
        <row r="110">
          <cell r="AB110" t="str">
            <v>Stores</v>
          </cell>
        </row>
        <row r="111">
          <cell r="AB111" t="str">
            <v>Laboratories</v>
          </cell>
        </row>
        <row r="112">
          <cell r="AB112" t="str">
            <v>Training Centres</v>
          </cell>
        </row>
        <row r="113">
          <cell r="AB113" t="str">
            <v>Manufacturing Plant</v>
          </cell>
        </row>
        <row r="114">
          <cell r="AB114" t="str">
            <v>Depots</v>
          </cell>
        </row>
        <row r="115">
          <cell r="AB115" t="str">
            <v>Capital Spares</v>
          </cell>
        </row>
        <row r="116">
          <cell r="AB116" t="str">
            <v>Staff Housing</v>
          </cell>
        </row>
        <row r="117">
          <cell r="AB117" t="str">
            <v>Social Housing</v>
          </cell>
        </row>
        <row r="118">
          <cell r="AB118" t="str">
            <v>Capital Spares</v>
          </cell>
        </row>
        <row r="119">
          <cell r="AB119" t="str">
            <v>Water Rights</v>
          </cell>
        </row>
        <row r="120">
          <cell r="AB120" t="str">
            <v>Effluent Licenses</v>
          </cell>
        </row>
        <row r="121">
          <cell r="AB121" t="str">
            <v>Solid Waste Licenses</v>
          </cell>
        </row>
        <row r="122">
          <cell r="AB122" t="str">
            <v>Computer Software and Applications</v>
          </cell>
        </row>
        <row r="123">
          <cell r="AB123" t="str">
            <v>Load Settlement Software Applications</v>
          </cell>
        </row>
        <row r="124">
          <cell r="AB124" t="str">
            <v>Unspecified</v>
          </cell>
        </row>
      </sheetData>
      <sheetData sheetId="5"/>
      <sheetData sheetId="6">
        <row r="5">
          <cell r="C5">
            <v>0</v>
          </cell>
          <cell r="D5">
            <v>0</v>
          </cell>
          <cell r="E5">
            <v>0</v>
          </cell>
          <cell r="F5">
            <v>0</v>
          </cell>
          <cell r="G5">
            <v>0</v>
          </cell>
          <cell r="H5">
            <v>0</v>
          </cell>
          <cell r="I5">
            <v>0</v>
          </cell>
          <cell r="J5">
            <v>0</v>
          </cell>
          <cell r="K5">
            <v>0</v>
          </cell>
        </row>
        <row r="6">
          <cell r="C6">
            <v>0</v>
          </cell>
          <cell r="D6">
            <v>0</v>
          </cell>
          <cell r="E6">
            <v>0</v>
          </cell>
          <cell r="F6">
            <v>0</v>
          </cell>
          <cell r="G6">
            <v>0</v>
          </cell>
          <cell r="H6">
            <v>0</v>
          </cell>
          <cell r="I6">
            <v>0</v>
          </cell>
          <cell r="J6">
            <v>0</v>
          </cell>
          <cell r="K6">
            <v>0</v>
          </cell>
        </row>
        <row r="7">
          <cell r="C7">
            <v>0</v>
          </cell>
          <cell r="D7">
            <v>0</v>
          </cell>
          <cell r="E7">
            <v>0</v>
          </cell>
          <cell r="F7">
            <v>0</v>
          </cell>
          <cell r="G7">
            <v>0</v>
          </cell>
          <cell r="H7">
            <v>0</v>
          </cell>
          <cell r="I7">
            <v>0</v>
          </cell>
          <cell r="J7">
            <v>0</v>
          </cell>
          <cell r="K7">
            <v>0</v>
          </cell>
        </row>
        <row r="8">
          <cell r="C8">
            <v>0</v>
          </cell>
          <cell r="D8">
            <v>0</v>
          </cell>
          <cell r="E8">
            <v>0</v>
          </cell>
          <cell r="F8">
            <v>0</v>
          </cell>
          <cell r="G8">
            <v>0</v>
          </cell>
          <cell r="H8">
            <v>0</v>
          </cell>
          <cell r="I8">
            <v>0</v>
          </cell>
          <cell r="J8">
            <v>0</v>
          </cell>
          <cell r="K8">
            <v>0</v>
          </cell>
        </row>
        <row r="9">
          <cell r="C9">
            <v>0</v>
          </cell>
          <cell r="D9">
            <v>0</v>
          </cell>
          <cell r="E9">
            <v>0</v>
          </cell>
          <cell r="F9">
            <v>0</v>
          </cell>
          <cell r="G9">
            <v>0</v>
          </cell>
          <cell r="H9">
            <v>0</v>
          </cell>
          <cell r="I9">
            <v>0</v>
          </cell>
          <cell r="J9">
            <v>0</v>
          </cell>
          <cell r="K9">
            <v>0</v>
          </cell>
        </row>
        <row r="10">
          <cell r="C10">
            <v>0</v>
          </cell>
          <cell r="D10">
            <v>0</v>
          </cell>
          <cell r="E10">
            <v>0</v>
          </cell>
          <cell r="F10">
            <v>0</v>
          </cell>
          <cell r="G10">
            <v>0</v>
          </cell>
          <cell r="H10">
            <v>0</v>
          </cell>
          <cell r="I10">
            <v>0</v>
          </cell>
          <cell r="J10">
            <v>0</v>
          </cell>
          <cell r="K10">
            <v>0</v>
          </cell>
        </row>
        <row r="11">
          <cell r="C11">
            <v>0</v>
          </cell>
          <cell r="D11">
            <v>0</v>
          </cell>
          <cell r="E11">
            <v>0</v>
          </cell>
          <cell r="F11">
            <v>0</v>
          </cell>
          <cell r="G11">
            <v>0</v>
          </cell>
          <cell r="H11">
            <v>0</v>
          </cell>
          <cell r="I11">
            <v>0</v>
          </cell>
          <cell r="J11">
            <v>0</v>
          </cell>
          <cell r="K11">
            <v>0</v>
          </cell>
        </row>
        <row r="12">
          <cell r="I12">
            <v>0</v>
          </cell>
          <cell r="J12">
            <v>0</v>
          </cell>
          <cell r="K12">
            <v>0</v>
          </cell>
        </row>
        <row r="13">
          <cell r="I13">
            <v>0</v>
          </cell>
          <cell r="J13">
            <v>0</v>
          </cell>
          <cell r="K13">
            <v>0</v>
          </cell>
        </row>
        <row r="14">
          <cell r="I14">
            <v>0</v>
          </cell>
          <cell r="J14">
            <v>0</v>
          </cell>
          <cell r="K14">
            <v>0</v>
          </cell>
        </row>
        <row r="15">
          <cell r="C15">
            <v>0</v>
          </cell>
          <cell r="D15">
            <v>0</v>
          </cell>
          <cell r="E15">
            <v>0</v>
          </cell>
          <cell r="F15">
            <v>0</v>
          </cell>
          <cell r="G15">
            <v>0</v>
          </cell>
          <cell r="H15">
            <v>0</v>
          </cell>
          <cell r="I15">
            <v>0</v>
          </cell>
          <cell r="J15">
            <v>0</v>
          </cell>
          <cell r="K15">
            <v>0</v>
          </cell>
        </row>
        <row r="16">
          <cell r="C16">
            <v>0</v>
          </cell>
          <cell r="D16">
            <v>0</v>
          </cell>
          <cell r="E16">
            <v>0</v>
          </cell>
          <cell r="F16">
            <v>0</v>
          </cell>
          <cell r="G16">
            <v>0</v>
          </cell>
          <cell r="H16">
            <v>0</v>
          </cell>
          <cell r="I16">
            <v>0</v>
          </cell>
          <cell r="J16">
            <v>0</v>
          </cell>
          <cell r="K16">
            <v>0</v>
          </cell>
        </row>
        <row r="17">
          <cell r="C17">
            <v>0</v>
          </cell>
          <cell r="D17">
            <v>0</v>
          </cell>
          <cell r="E17">
            <v>0</v>
          </cell>
          <cell r="F17">
            <v>0</v>
          </cell>
          <cell r="G17">
            <v>0</v>
          </cell>
          <cell r="H17">
            <v>0</v>
          </cell>
          <cell r="I17">
            <v>0</v>
          </cell>
          <cell r="J17">
            <v>0</v>
          </cell>
          <cell r="K17">
            <v>0</v>
          </cell>
        </row>
        <row r="18">
          <cell r="C18">
            <v>0</v>
          </cell>
          <cell r="D18">
            <v>0</v>
          </cell>
          <cell r="E18">
            <v>0</v>
          </cell>
          <cell r="F18">
            <v>0</v>
          </cell>
          <cell r="G18">
            <v>0</v>
          </cell>
          <cell r="H18">
            <v>0</v>
          </cell>
          <cell r="I18">
            <v>0</v>
          </cell>
          <cell r="J18">
            <v>0</v>
          </cell>
          <cell r="K18">
            <v>0</v>
          </cell>
        </row>
        <row r="19">
          <cell r="C19">
            <v>0</v>
          </cell>
          <cell r="D19">
            <v>0</v>
          </cell>
          <cell r="E19">
            <v>0</v>
          </cell>
          <cell r="F19">
            <v>0</v>
          </cell>
          <cell r="G19">
            <v>0</v>
          </cell>
          <cell r="H19">
            <v>0</v>
          </cell>
          <cell r="I19">
            <v>0</v>
          </cell>
          <cell r="J19">
            <v>0</v>
          </cell>
        </row>
        <row r="20">
          <cell r="I20">
            <v>0</v>
          </cell>
          <cell r="J20">
            <v>0</v>
          </cell>
          <cell r="K20">
            <v>0</v>
          </cell>
        </row>
        <row r="21">
          <cell r="A21" t="str">
            <v>Total Revenue (excluding capital transfers and contributions)</v>
          </cell>
          <cell r="C21">
            <v>0</v>
          </cell>
          <cell r="D21">
            <v>0</v>
          </cell>
          <cell r="E21">
            <v>0</v>
          </cell>
          <cell r="F21">
            <v>0</v>
          </cell>
          <cell r="G21">
            <v>0</v>
          </cell>
          <cell r="H21">
            <v>0</v>
          </cell>
          <cell r="I21">
            <v>0</v>
          </cell>
          <cell r="J21">
            <v>0</v>
          </cell>
          <cell r="K21">
            <v>0</v>
          </cell>
        </row>
        <row r="24">
          <cell r="A24" t="str">
            <v>Employee related costs</v>
          </cell>
          <cell r="C24">
            <v>0</v>
          </cell>
          <cell r="D24">
            <v>0</v>
          </cell>
          <cell r="E24">
            <v>0</v>
          </cell>
          <cell r="F24">
            <v>0</v>
          </cell>
          <cell r="G24">
            <v>0</v>
          </cell>
          <cell r="H24">
            <v>0</v>
          </cell>
          <cell r="I24">
            <v>0</v>
          </cell>
          <cell r="J24">
            <v>0</v>
          </cell>
          <cell r="K24">
            <v>0</v>
          </cell>
        </row>
        <row r="25">
          <cell r="C25">
            <v>0</v>
          </cell>
          <cell r="D25">
            <v>0</v>
          </cell>
          <cell r="E25">
            <v>0</v>
          </cell>
          <cell r="F25">
            <v>0</v>
          </cell>
          <cell r="G25">
            <v>0</v>
          </cell>
          <cell r="H25">
            <v>0</v>
          </cell>
          <cell r="I25">
            <v>0</v>
          </cell>
          <cell r="J25">
            <v>0</v>
          </cell>
          <cell r="K25">
            <v>0</v>
          </cell>
        </row>
        <row r="26">
          <cell r="C26">
            <v>0</v>
          </cell>
          <cell r="D26">
            <v>0</v>
          </cell>
          <cell r="E26">
            <v>0</v>
          </cell>
          <cell r="F26">
            <v>0</v>
          </cell>
          <cell r="G26">
            <v>0</v>
          </cell>
          <cell r="H26">
            <v>0</v>
          </cell>
          <cell r="I26">
            <v>0</v>
          </cell>
          <cell r="J26">
            <v>0</v>
          </cell>
          <cell r="K26">
            <v>0</v>
          </cell>
        </row>
        <row r="27">
          <cell r="A27" t="str">
            <v>Depreciation &amp; asset impairment</v>
          </cell>
          <cell r="C27">
            <v>0</v>
          </cell>
          <cell r="D27">
            <v>0</v>
          </cell>
          <cell r="E27">
            <v>0</v>
          </cell>
          <cell r="F27">
            <v>0</v>
          </cell>
          <cell r="G27">
            <v>0</v>
          </cell>
          <cell r="H27">
            <v>0</v>
          </cell>
          <cell r="I27">
            <v>0</v>
          </cell>
          <cell r="J27">
            <v>0</v>
          </cell>
          <cell r="K27">
            <v>0</v>
          </cell>
        </row>
        <row r="28">
          <cell r="A28" t="str">
            <v>Finance charges</v>
          </cell>
          <cell r="C28">
            <v>0</v>
          </cell>
          <cell r="D28">
            <v>0</v>
          </cell>
          <cell r="E28">
            <v>0</v>
          </cell>
          <cell r="F28">
            <v>0</v>
          </cell>
          <cell r="G28">
            <v>0</v>
          </cell>
          <cell r="H28">
            <v>0</v>
          </cell>
          <cell r="I28">
            <v>0</v>
          </cell>
          <cell r="J28">
            <v>0</v>
          </cell>
          <cell r="K28">
            <v>0</v>
          </cell>
        </row>
        <row r="29">
          <cell r="C29">
            <v>0</v>
          </cell>
          <cell r="D29">
            <v>0</v>
          </cell>
          <cell r="E29">
            <v>0</v>
          </cell>
          <cell r="F29">
            <v>0</v>
          </cell>
          <cell r="G29">
            <v>0</v>
          </cell>
          <cell r="H29">
            <v>0</v>
          </cell>
          <cell r="I29">
            <v>0</v>
          </cell>
          <cell r="J29">
            <v>0</v>
          </cell>
          <cell r="K29">
            <v>0</v>
          </cell>
        </row>
        <row r="30">
          <cell r="C30">
            <v>0</v>
          </cell>
          <cell r="D30">
            <v>0</v>
          </cell>
          <cell r="E30">
            <v>0</v>
          </cell>
          <cell r="F30">
            <v>0</v>
          </cell>
          <cell r="G30">
            <v>0</v>
          </cell>
          <cell r="H30">
            <v>0</v>
          </cell>
          <cell r="I30">
            <v>0</v>
          </cell>
          <cell r="J30">
            <v>0</v>
          </cell>
          <cell r="K30">
            <v>0</v>
          </cell>
        </row>
        <row r="31">
          <cell r="C31">
            <v>0</v>
          </cell>
          <cell r="D31">
            <v>0</v>
          </cell>
          <cell r="E31">
            <v>0</v>
          </cell>
          <cell r="F31">
            <v>0</v>
          </cell>
          <cell r="G31">
            <v>0</v>
          </cell>
          <cell r="H31">
            <v>0</v>
          </cell>
          <cell r="I31">
            <v>0</v>
          </cell>
          <cell r="J31">
            <v>0</v>
          </cell>
          <cell r="K31">
            <v>0</v>
          </cell>
        </row>
        <row r="32">
          <cell r="C32">
            <v>0</v>
          </cell>
          <cell r="D32">
            <v>0</v>
          </cell>
          <cell r="E32">
            <v>0</v>
          </cell>
          <cell r="F32">
            <v>0</v>
          </cell>
          <cell r="G32">
            <v>0</v>
          </cell>
          <cell r="H32">
            <v>0</v>
          </cell>
          <cell r="I32">
            <v>0</v>
          </cell>
          <cell r="J32">
            <v>0</v>
          </cell>
          <cell r="K32">
            <v>0</v>
          </cell>
        </row>
        <row r="33">
          <cell r="C33">
            <v>0</v>
          </cell>
          <cell r="D33">
            <v>0</v>
          </cell>
          <cell r="E33">
            <v>0</v>
          </cell>
          <cell r="F33">
            <v>0</v>
          </cell>
          <cell r="G33">
            <v>0</v>
          </cell>
          <cell r="H33">
            <v>0</v>
          </cell>
          <cell r="I33">
            <v>0</v>
          </cell>
          <cell r="J33">
            <v>0</v>
          </cell>
          <cell r="K33">
            <v>0</v>
          </cell>
        </row>
        <row r="34">
          <cell r="I34">
            <v>0</v>
          </cell>
          <cell r="J34">
            <v>0</v>
          </cell>
          <cell r="K34">
            <v>0</v>
          </cell>
        </row>
        <row r="35">
          <cell r="A35" t="str">
            <v>Total Expenditure</v>
          </cell>
          <cell r="C35">
            <v>0</v>
          </cell>
          <cell r="D35">
            <v>0</v>
          </cell>
          <cell r="E35">
            <v>0</v>
          </cell>
          <cell r="F35">
            <v>0</v>
          </cell>
          <cell r="G35">
            <v>0</v>
          </cell>
          <cell r="H35">
            <v>0</v>
          </cell>
          <cell r="I35">
            <v>0</v>
          </cell>
          <cell r="J35">
            <v>0</v>
          </cell>
          <cell r="K35">
            <v>0</v>
          </cell>
        </row>
        <row r="47">
          <cell r="C47">
            <v>0</v>
          </cell>
          <cell r="D47">
            <v>0</v>
          </cell>
          <cell r="E47">
            <v>0</v>
          </cell>
          <cell r="F47">
            <v>0</v>
          </cell>
          <cell r="G47">
            <v>0</v>
          </cell>
          <cell r="H47">
            <v>0</v>
          </cell>
          <cell r="I47">
            <v>0</v>
          </cell>
          <cell r="J47">
            <v>0</v>
          </cell>
          <cell r="K47">
            <v>0</v>
          </cell>
        </row>
      </sheetData>
      <sheetData sheetId="7">
        <row r="6">
          <cell r="I6">
            <v>0</v>
          </cell>
          <cell r="J6">
            <v>0</v>
          </cell>
          <cell r="K6">
            <v>0</v>
          </cell>
        </row>
        <row r="7">
          <cell r="I7">
            <v>0</v>
          </cell>
          <cell r="J7">
            <v>0</v>
          </cell>
          <cell r="K7">
            <v>0</v>
          </cell>
        </row>
        <row r="8">
          <cell r="I8">
            <v>0</v>
          </cell>
          <cell r="J8">
            <v>0</v>
          </cell>
          <cell r="K8">
            <v>0</v>
          </cell>
        </row>
        <row r="9">
          <cell r="I9">
            <v>0</v>
          </cell>
          <cell r="J9">
            <v>0</v>
          </cell>
          <cell r="K9">
            <v>0</v>
          </cell>
        </row>
        <row r="10">
          <cell r="I10">
            <v>0</v>
          </cell>
          <cell r="J10">
            <v>0</v>
          </cell>
          <cell r="K10">
            <v>0</v>
          </cell>
        </row>
        <row r="11">
          <cell r="I11">
            <v>0</v>
          </cell>
          <cell r="J11">
            <v>0</v>
          </cell>
          <cell r="K11">
            <v>0</v>
          </cell>
        </row>
        <row r="12">
          <cell r="I12">
            <v>0</v>
          </cell>
          <cell r="J12">
            <v>0</v>
          </cell>
          <cell r="K12">
            <v>0</v>
          </cell>
        </row>
        <row r="13">
          <cell r="I13">
            <v>0</v>
          </cell>
          <cell r="J13">
            <v>0</v>
          </cell>
          <cell r="K13">
            <v>0</v>
          </cell>
        </row>
        <row r="14">
          <cell r="I14">
            <v>0</v>
          </cell>
          <cell r="J14">
            <v>0</v>
          </cell>
          <cell r="K14">
            <v>0</v>
          </cell>
        </row>
        <row r="15">
          <cell r="I15">
            <v>0</v>
          </cell>
          <cell r="J15">
            <v>0</v>
          </cell>
          <cell r="K15">
            <v>0</v>
          </cell>
        </row>
        <row r="16">
          <cell r="I16">
            <v>0</v>
          </cell>
          <cell r="J16">
            <v>0</v>
          </cell>
          <cell r="K16">
            <v>0</v>
          </cell>
        </row>
        <row r="17">
          <cell r="I17">
            <v>0</v>
          </cell>
          <cell r="J17">
            <v>0</v>
          </cell>
          <cell r="K17">
            <v>0</v>
          </cell>
        </row>
        <row r="18">
          <cell r="I18">
            <v>0</v>
          </cell>
          <cell r="J18">
            <v>0</v>
          </cell>
          <cell r="K18">
            <v>0</v>
          </cell>
        </row>
        <row r="19">
          <cell r="I19">
            <v>0</v>
          </cell>
          <cell r="J19">
            <v>0</v>
          </cell>
          <cell r="K19">
            <v>0</v>
          </cell>
        </row>
        <row r="20">
          <cell r="I20">
            <v>0</v>
          </cell>
          <cell r="J20">
            <v>0</v>
          </cell>
          <cell r="K20">
            <v>0</v>
          </cell>
        </row>
        <row r="21">
          <cell r="I21">
            <v>0</v>
          </cell>
          <cell r="J21">
            <v>0</v>
          </cell>
          <cell r="K21">
            <v>0</v>
          </cell>
        </row>
        <row r="22">
          <cell r="I22">
            <v>0</v>
          </cell>
          <cell r="J22">
            <v>0</v>
          </cell>
          <cell r="K22">
            <v>0</v>
          </cell>
        </row>
        <row r="23">
          <cell r="I23">
            <v>0</v>
          </cell>
          <cell r="J23">
            <v>0</v>
          </cell>
          <cell r="K23">
            <v>0</v>
          </cell>
        </row>
        <row r="24">
          <cell r="I24">
            <v>0</v>
          </cell>
          <cell r="J24">
            <v>0</v>
          </cell>
          <cell r="K24">
            <v>0</v>
          </cell>
        </row>
        <row r="25">
          <cell r="I25">
            <v>0</v>
          </cell>
          <cell r="J25">
            <v>0</v>
          </cell>
          <cell r="K25">
            <v>0</v>
          </cell>
        </row>
        <row r="26">
          <cell r="I26">
            <v>0</v>
          </cell>
          <cell r="J26">
            <v>0</v>
          </cell>
          <cell r="K26">
            <v>0</v>
          </cell>
        </row>
        <row r="27">
          <cell r="I27">
            <v>0</v>
          </cell>
          <cell r="J27">
            <v>0</v>
          </cell>
          <cell r="K27">
            <v>0</v>
          </cell>
        </row>
        <row r="28">
          <cell r="I28">
            <v>0</v>
          </cell>
          <cell r="J28">
            <v>0</v>
          </cell>
          <cell r="K28">
            <v>0</v>
          </cell>
        </row>
        <row r="29">
          <cell r="I29">
            <v>0</v>
          </cell>
          <cell r="J29">
            <v>0</v>
          </cell>
          <cell r="K29">
            <v>0</v>
          </cell>
        </row>
        <row r="30">
          <cell r="I30">
            <v>0</v>
          </cell>
          <cell r="J30">
            <v>0</v>
          </cell>
          <cell r="K30">
            <v>0</v>
          </cell>
        </row>
        <row r="31">
          <cell r="I31">
            <v>0</v>
          </cell>
          <cell r="J31">
            <v>0</v>
          </cell>
          <cell r="K31">
            <v>0</v>
          </cell>
        </row>
        <row r="32">
          <cell r="I32">
            <v>0</v>
          </cell>
          <cell r="J32">
            <v>0</v>
          </cell>
          <cell r="K32">
            <v>0</v>
          </cell>
        </row>
        <row r="33">
          <cell r="I33">
            <v>0</v>
          </cell>
          <cell r="J33">
            <v>0</v>
          </cell>
          <cell r="K33">
            <v>0</v>
          </cell>
        </row>
        <row r="34">
          <cell r="I34">
            <v>0</v>
          </cell>
          <cell r="J34">
            <v>0</v>
          </cell>
          <cell r="K34">
            <v>0</v>
          </cell>
        </row>
        <row r="35">
          <cell r="I35">
            <v>0</v>
          </cell>
          <cell r="J35">
            <v>0</v>
          </cell>
          <cell r="K35">
            <v>0</v>
          </cell>
        </row>
        <row r="36">
          <cell r="I36">
            <v>0</v>
          </cell>
          <cell r="J36">
            <v>0</v>
          </cell>
          <cell r="K36">
            <v>0</v>
          </cell>
        </row>
        <row r="37">
          <cell r="I37">
            <v>0</v>
          </cell>
          <cell r="J37">
            <v>0</v>
          </cell>
          <cell r="K37">
            <v>0</v>
          </cell>
        </row>
        <row r="38">
          <cell r="I38">
            <v>0</v>
          </cell>
          <cell r="J38">
            <v>0</v>
          </cell>
          <cell r="K38">
            <v>0</v>
          </cell>
        </row>
        <row r="39">
          <cell r="I39">
            <v>0</v>
          </cell>
          <cell r="J39">
            <v>0</v>
          </cell>
          <cell r="K39">
            <v>0</v>
          </cell>
        </row>
        <row r="40">
          <cell r="I40">
            <v>0</v>
          </cell>
          <cell r="J40">
            <v>0</v>
          </cell>
          <cell r="K40">
            <v>0</v>
          </cell>
        </row>
        <row r="41">
          <cell r="I41">
            <v>0</v>
          </cell>
          <cell r="J41">
            <v>0</v>
          </cell>
          <cell r="K41">
            <v>0</v>
          </cell>
        </row>
        <row r="42">
          <cell r="I42">
            <v>0</v>
          </cell>
          <cell r="J42">
            <v>0</v>
          </cell>
          <cell r="K42">
            <v>0</v>
          </cell>
        </row>
        <row r="43">
          <cell r="I43">
            <v>0</v>
          </cell>
          <cell r="J43">
            <v>0</v>
          </cell>
          <cell r="K43">
            <v>0</v>
          </cell>
        </row>
        <row r="44">
          <cell r="I44">
            <v>0</v>
          </cell>
          <cell r="J44">
            <v>0</v>
          </cell>
          <cell r="K44">
            <v>0</v>
          </cell>
        </row>
        <row r="45">
          <cell r="I45">
            <v>0</v>
          </cell>
          <cell r="J45">
            <v>0</v>
          </cell>
          <cell r="K45">
            <v>0</v>
          </cell>
        </row>
        <row r="46">
          <cell r="I46">
            <v>0</v>
          </cell>
          <cell r="J46">
            <v>0</v>
          </cell>
          <cell r="K46">
            <v>0</v>
          </cell>
        </row>
        <row r="47">
          <cell r="I47">
            <v>0</v>
          </cell>
          <cell r="J47">
            <v>0</v>
          </cell>
          <cell r="K47">
            <v>0</v>
          </cell>
        </row>
        <row r="48">
          <cell r="I48">
            <v>0</v>
          </cell>
          <cell r="J48">
            <v>0</v>
          </cell>
          <cell r="K48">
            <v>0</v>
          </cell>
        </row>
        <row r="49">
          <cell r="I49">
            <v>0</v>
          </cell>
          <cell r="J49">
            <v>0</v>
          </cell>
          <cell r="K49">
            <v>0</v>
          </cell>
        </row>
        <row r="50">
          <cell r="I50">
            <v>0</v>
          </cell>
          <cell r="J50">
            <v>0</v>
          </cell>
          <cell r="K50">
            <v>0</v>
          </cell>
        </row>
        <row r="51">
          <cell r="I51">
            <v>0</v>
          </cell>
          <cell r="J51">
            <v>0</v>
          </cell>
          <cell r="K51">
            <v>0</v>
          </cell>
        </row>
        <row r="52">
          <cell r="I52">
            <v>0</v>
          </cell>
          <cell r="J52">
            <v>0</v>
          </cell>
          <cell r="K52">
            <v>0</v>
          </cell>
        </row>
        <row r="53">
          <cell r="I53">
            <v>0</v>
          </cell>
          <cell r="J53">
            <v>0</v>
          </cell>
          <cell r="K53">
            <v>0</v>
          </cell>
        </row>
        <row r="54">
          <cell r="I54">
            <v>0</v>
          </cell>
          <cell r="J54">
            <v>0</v>
          </cell>
          <cell r="K54">
            <v>0</v>
          </cell>
        </row>
        <row r="55">
          <cell r="I55">
            <v>0</v>
          </cell>
          <cell r="J55">
            <v>0</v>
          </cell>
          <cell r="K55">
            <v>0</v>
          </cell>
        </row>
        <row r="56">
          <cell r="I56">
            <v>0</v>
          </cell>
          <cell r="J56">
            <v>0</v>
          </cell>
          <cell r="K56">
            <v>0</v>
          </cell>
        </row>
        <row r="57">
          <cell r="I57">
            <v>0</v>
          </cell>
          <cell r="J57">
            <v>0</v>
          </cell>
          <cell r="K57">
            <v>0</v>
          </cell>
        </row>
        <row r="58">
          <cell r="I58">
            <v>0</v>
          </cell>
          <cell r="J58">
            <v>0</v>
          </cell>
          <cell r="K58">
            <v>0</v>
          </cell>
        </row>
        <row r="59">
          <cell r="I59">
            <v>0</v>
          </cell>
          <cell r="J59">
            <v>0</v>
          </cell>
          <cell r="K59">
            <v>0</v>
          </cell>
        </row>
        <row r="60">
          <cell r="I60">
            <v>0</v>
          </cell>
          <cell r="J60">
            <v>0</v>
          </cell>
          <cell r="K60">
            <v>0</v>
          </cell>
        </row>
        <row r="61">
          <cell r="I61">
            <v>0</v>
          </cell>
          <cell r="J61">
            <v>0</v>
          </cell>
          <cell r="K61">
            <v>0</v>
          </cell>
        </row>
        <row r="62">
          <cell r="I62">
            <v>0</v>
          </cell>
          <cell r="J62">
            <v>0</v>
          </cell>
          <cell r="K62">
            <v>0</v>
          </cell>
        </row>
        <row r="63">
          <cell r="I63">
            <v>0</v>
          </cell>
          <cell r="J63">
            <v>0</v>
          </cell>
          <cell r="K63">
            <v>0</v>
          </cell>
        </row>
        <row r="64">
          <cell r="I64">
            <v>0</v>
          </cell>
          <cell r="J64">
            <v>0</v>
          </cell>
          <cell r="K64">
            <v>0</v>
          </cell>
        </row>
        <row r="65">
          <cell r="I65">
            <v>0</v>
          </cell>
          <cell r="J65">
            <v>0</v>
          </cell>
          <cell r="K65">
            <v>0</v>
          </cell>
        </row>
        <row r="66">
          <cell r="I66">
            <v>0</v>
          </cell>
          <cell r="J66">
            <v>0</v>
          </cell>
          <cell r="K66">
            <v>0</v>
          </cell>
        </row>
        <row r="67">
          <cell r="I67">
            <v>0</v>
          </cell>
          <cell r="J67">
            <v>0</v>
          </cell>
          <cell r="K67">
            <v>0</v>
          </cell>
        </row>
        <row r="68">
          <cell r="I68">
            <v>0</v>
          </cell>
          <cell r="J68">
            <v>0</v>
          </cell>
          <cell r="K68">
            <v>0</v>
          </cell>
        </row>
        <row r="69">
          <cell r="I69">
            <v>0</v>
          </cell>
          <cell r="J69">
            <v>0</v>
          </cell>
          <cell r="K69">
            <v>0</v>
          </cell>
        </row>
        <row r="70">
          <cell r="I70">
            <v>0</v>
          </cell>
          <cell r="J70">
            <v>0</v>
          </cell>
          <cell r="K70">
            <v>0</v>
          </cell>
        </row>
        <row r="71">
          <cell r="I71">
            <v>0</v>
          </cell>
          <cell r="J71">
            <v>0</v>
          </cell>
          <cell r="K71">
            <v>0</v>
          </cell>
        </row>
        <row r="72">
          <cell r="I72">
            <v>0</v>
          </cell>
          <cell r="J72">
            <v>0</v>
          </cell>
          <cell r="K72">
            <v>0</v>
          </cell>
        </row>
        <row r="74">
          <cell r="I74">
            <v>0</v>
          </cell>
          <cell r="J74">
            <v>0</v>
          </cell>
          <cell r="K74">
            <v>0</v>
          </cell>
        </row>
        <row r="75">
          <cell r="I75">
            <v>0</v>
          </cell>
          <cell r="J75">
            <v>0</v>
          </cell>
          <cell r="K75">
            <v>0</v>
          </cell>
        </row>
        <row r="76">
          <cell r="I76">
            <v>0</v>
          </cell>
          <cell r="J76">
            <v>0</v>
          </cell>
          <cell r="K76">
            <v>0</v>
          </cell>
        </row>
        <row r="77">
          <cell r="I77">
            <v>0</v>
          </cell>
          <cell r="J77">
            <v>0</v>
          </cell>
          <cell r="K77">
            <v>0</v>
          </cell>
        </row>
        <row r="78">
          <cell r="I78">
            <v>0</v>
          </cell>
          <cell r="J78">
            <v>0</v>
          </cell>
          <cell r="K78">
            <v>0</v>
          </cell>
        </row>
        <row r="79">
          <cell r="I79">
            <v>0</v>
          </cell>
          <cell r="J79">
            <v>0</v>
          </cell>
          <cell r="K79">
            <v>0</v>
          </cell>
        </row>
        <row r="80">
          <cell r="I80">
            <v>0</v>
          </cell>
          <cell r="J80">
            <v>0</v>
          </cell>
          <cell r="K80">
            <v>0</v>
          </cell>
        </row>
        <row r="81">
          <cell r="I81">
            <v>0</v>
          </cell>
          <cell r="J81">
            <v>0</v>
          </cell>
          <cell r="K81">
            <v>0</v>
          </cell>
        </row>
        <row r="82">
          <cell r="I82">
            <v>0</v>
          </cell>
          <cell r="J82">
            <v>0</v>
          </cell>
          <cell r="K82">
            <v>0</v>
          </cell>
        </row>
        <row r="83">
          <cell r="I83">
            <v>0</v>
          </cell>
          <cell r="J83">
            <v>0</v>
          </cell>
          <cell r="K83">
            <v>0</v>
          </cell>
        </row>
        <row r="84">
          <cell r="I84">
            <v>0</v>
          </cell>
          <cell r="J84">
            <v>0</v>
          </cell>
          <cell r="K84">
            <v>0</v>
          </cell>
        </row>
        <row r="85">
          <cell r="I85">
            <v>0</v>
          </cell>
          <cell r="J85">
            <v>0</v>
          </cell>
          <cell r="K85">
            <v>0</v>
          </cell>
        </row>
        <row r="86">
          <cell r="I86">
            <v>0</v>
          </cell>
          <cell r="J86">
            <v>0</v>
          </cell>
          <cell r="K86">
            <v>0</v>
          </cell>
        </row>
        <row r="87">
          <cell r="I87">
            <v>0</v>
          </cell>
          <cell r="J87">
            <v>0</v>
          </cell>
          <cell r="K87">
            <v>0</v>
          </cell>
        </row>
        <row r="88">
          <cell r="I88">
            <v>0</v>
          </cell>
          <cell r="J88">
            <v>0</v>
          </cell>
          <cell r="K88">
            <v>0</v>
          </cell>
        </row>
        <row r="89">
          <cell r="I89">
            <v>0</v>
          </cell>
          <cell r="J89">
            <v>0</v>
          </cell>
          <cell r="K89">
            <v>0</v>
          </cell>
        </row>
        <row r="90">
          <cell r="I90">
            <v>0</v>
          </cell>
          <cell r="J90">
            <v>0</v>
          </cell>
          <cell r="K90">
            <v>0</v>
          </cell>
        </row>
        <row r="91">
          <cell r="I91">
            <v>0</v>
          </cell>
          <cell r="J91">
            <v>0</v>
          </cell>
          <cell r="K91">
            <v>0</v>
          </cell>
        </row>
        <row r="92">
          <cell r="I92">
            <v>0</v>
          </cell>
          <cell r="J92">
            <v>0</v>
          </cell>
          <cell r="K92">
            <v>0</v>
          </cell>
        </row>
        <row r="93">
          <cell r="I93">
            <v>0</v>
          </cell>
          <cell r="J93">
            <v>0</v>
          </cell>
          <cell r="K93">
            <v>0</v>
          </cell>
        </row>
        <row r="94">
          <cell r="I94">
            <v>0</v>
          </cell>
          <cell r="J94">
            <v>0</v>
          </cell>
          <cell r="K94">
            <v>0</v>
          </cell>
        </row>
        <row r="95">
          <cell r="I95">
            <v>0</v>
          </cell>
          <cell r="J95">
            <v>0</v>
          </cell>
          <cell r="K95">
            <v>0</v>
          </cell>
        </row>
        <row r="96">
          <cell r="I96">
            <v>0</v>
          </cell>
          <cell r="J96">
            <v>0</v>
          </cell>
          <cell r="K96">
            <v>0</v>
          </cell>
        </row>
        <row r="97">
          <cell r="I97">
            <v>0</v>
          </cell>
          <cell r="J97">
            <v>0</v>
          </cell>
          <cell r="K97">
            <v>0</v>
          </cell>
        </row>
        <row r="98">
          <cell r="I98">
            <v>0</v>
          </cell>
          <cell r="J98">
            <v>0</v>
          </cell>
          <cell r="K98">
            <v>0</v>
          </cell>
        </row>
        <row r="99">
          <cell r="I99">
            <v>0</v>
          </cell>
          <cell r="J99">
            <v>0</v>
          </cell>
          <cell r="K99">
            <v>0</v>
          </cell>
        </row>
        <row r="100">
          <cell r="I100">
            <v>0</v>
          </cell>
          <cell r="J100">
            <v>0</v>
          </cell>
          <cell r="K100">
            <v>0</v>
          </cell>
        </row>
        <row r="101">
          <cell r="I101">
            <v>0</v>
          </cell>
          <cell r="J101">
            <v>0</v>
          </cell>
          <cell r="K101">
            <v>0</v>
          </cell>
        </row>
        <row r="103">
          <cell r="I103">
            <v>0</v>
          </cell>
          <cell r="J103">
            <v>0</v>
          </cell>
          <cell r="K103">
            <v>0</v>
          </cell>
        </row>
        <row r="104">
          <cell r="I104">
            <v>0</v>
          </cell>
          <cell r="J104">
            <v>0</v>
          </cell>
          <cell r="K104">
            <v>0</v>
          </cell>
        </row>
        <row r="105">
          <cell r="I105">
            <v>0</v>
          </cell>
          <cell r="J105">
            <v>0</v>
          </cell>
          <cell r="K105">
            <v>0</v>
          </cell>
        </row>
        <row r="106">
          <cell r="I106">
            <v>0</v>
          </cell>
          <cell r="J106">
            <v>0</v>
          </cell>
          <cell r="K106">
            <v>0</v>
          </cell>
        </row>
        <row r="107">
          <cell r="I107">
            <v>0</v>
          </cell>
          <cell r="J107">
            <v>0</v>
          </cell>
          <cell r="K107">
            <v>0</v>
          </cell>
        </row>
        <row r="108">
          <cell r="I108">
            <v>0</v>
          </cell>
          <cell r="J108">
            <v>0</v>
          </cell>
          <cell r="K108">
            <v>0</v>
          </cell>
        </row>
        <row r="110">
          <cell r="I110">
            <v>0</v>
          </cell>
          <cell r="J110">
            <v>0</v>
          </cell>
          <cell r="K110">
            <v>0</v>
          </cell>
        </row>
        <row r="111">
          <cell r="I111">
            <v>0</v>
          </cell>
          <cell r="J111">
            <v>0</v>
          </cell>
          <cell r="K111">
            <v>0</v>
          </cell>
        </row>
        <row r="112">
          <cell r="I112">
            <v>0</v>
          </cell>
          <cell r="J112">
            <v>0</v>
          </cell>
          <cell r="K112">
            <v>0</v>
          </cell>
        </row>
        <row r="113">
          <cell r="I113">
            <v>0</v>
          </cell>
          <cell r="J113">
            <v>0</v>
          </cell>
          <cell r="K113">
            <v>0</v>
          </cell>
        </row>
        <row r="114">
          <cell r="I114">
            <v>0</v>
          </cell>
          <cell r="J114">
            <v>0</v>
          </cell>
          <cell r="K114">
            <v>0</v>
          </cell>
        </row>
        <row r="115">
          <cell r="I115">
            <v>0</v>
          </cell>
          <cell r="J115">
            <v>0</v>
          </cell>
          <cell r="K115">
            <v>0</v>
          </cell>
        </row>
        <row r="116">
          <cell r="I116">
            <v>0</v>
          </cell>
          <cell r="J116">
            <v>0</v>
          </cell>
          <cell r="K116">
            <v>0</v>
          </cell>
        </row>
        <row r="118">
          <cell r="I118">
            <v>0</v>
          </cell>
          <cell r="J118">
            <v>0</v>
          </cell>
          <cell r="K118">
            <v>0</v>
          </cell>
        </row>
        <row r="119">
          <cell r="I119">
            <v>0</v>
          </cell>
          <cell r="J119">
            <v>0</v>
          </cell>
          <cell r="K119">
            <v>0</v>
          </cell>
        </row>
        <row r="120">
          <cell r="I120">
            <v>0</v>
          </cell>
          <cell r="J120">
            <v>0</v>
          </cell>
          <cell r="K120">
            <v>0</v>
          </cell>
        </row>
        <row r="121">
          <cell r="I121">
            <v>0</v>
          </cell>
          <cell r="J121">
            <v>0</v>
          </cell>
          <cell r="K121">
            <v>0</v>
          </cell>
        </row>
        <row r="122">
          <cell r="I122">
            <v>0</v>
          </cell>
          <cell r="J122">
            <v>0</v>
          </cell>
          <cell r="K122">
            <v>0</v>
          </cell>
        </row>
        <row r="123">
          <cell r="I123">
            <v>0</v>
          </cell>
          <cell r="J123">
            <v>0</v>
          </cell>
          <cell r="K123">
            <v>0</v>
          </cell>
        </row>
        <row r="124">
          <cell r="I124">
            <v>0</v>
          </cell>
          <cell r="J124">
            <v>0</v>
          </cell>
          <cell r="K124">
            <v>0</v>
          </cell>
        </row>
        <row r="125">
          <cell r="I125">
            <v>0</v>
          </cell>
          <cell r="J125">
            <v>0</v>
          </cell>
          <cell r="K125">
            <v>0</v>
          </cell>
        </row>
        <row r="126">
          <cell r="I126">
            <v>0</v>
          </cell>
          <cell r="J126">
            <v>0</v>
          </cell>
          <cell r="K126">
            <v>0</v>
          </cell>
        </row>
        <row r="127">
          <cell r="I127">
            <v>0</v>
          </cell>
          <cell r="J127">
            <v>0</v>
          </cell>
          <cell r="K127">
            <v>0</v>
          </cell>
        </row>
        <row r="128">
          <cell r="I128">
            <v>0</v>
          </cell>
          <cell r="J128">
            <v>0</v>
          </cell>
          <cell r="K128">
            <v>0</v>
          </cell>
        </row>
        <row r="129">
          <cell r="I129">
            <v>0</v>
          </cell>
          <cell r="J129">
            <v>0</v>
          </cell>
          <cell r="K129">
            <v>0</v>
          </cell>
        </row>
        <row r="130">
          <cell r="I130">
            <v>0</v>
          </cell>
          <cell r="J130">
            <v>0</v>
          </cell>
          <cell r="K130">
            <v>0</v>
          </cell>
        </row>
        <row r="131">
          <cell r="I131">
            <v>0</v>
          </cell>
          <cell r="J131">
            <v>0</v>
          </cell>
          <cell r="K131">
            <v>0</v>
          </cell>
        </row>
        <row r="132">
          <cell r="I132">
            <v>0</v>
          </cell>
          <cell r="J132">
            <v>0</v>
          </cell>
          <cell r="K132">
            <v>0</v>
          </cell>
        </row>
        <row r="133">
          <cell r="I133">
            <v>0</v>
          </cell>
          <cell r="J133">
            <v>0</v>
          </cell>
          <cell r="K133">
            <v>0</v>
          </cell>
        </row>
        <row r="134">
          <cell r="I134">
            <v>0</v>
          </cell>
          <cell r="J134">
            <v>0</v>
          </cell>
          <cell r="K134">
            <v>0</v>
          </cell>
        </row>
        <row r="136">
          <cell r="I136">
            <v>0</v>
          </cell>
          <cell r="J136">
            <v>0</v>
          </cell>
          <cell r="K136">
            <v>0</v>
          </cell>
        </row>
        <row r="137">
          <cell r="I137">
            <v>0</v>
          </cell>
          <cell r="J137">
            <v>0</v>
          </cell>
          <cell r="K137">
            <v>0</v>
          </cell>
        </row>
        <row r="140">
          <cell r="I140">
            <v>0</v>
          </cell>
          <cell r="J140">
            <v>0</v>
          </cell>
          <cell r="K140">
            <v>0</v>
          </cell>
        </row>
        <row r="142">
          <cell r="I142">
            <v>0</v>
          </cell>
          <cell r="J142">
            <v>0</v>
          </cell>
          <cell r="K142">
            <v>0</v>
          </cell>
        </row>
        <row r="143">
          <cell r="I143">
            <v>0</v>
          </cell>
          <cell r="J143">
            <v>0</v>
          </cell>
          <cell r="K143">
            <v>0</v>
          </cell>
        </row>
        <row r="144">
          <cell r="I144">
            <v>0</v>
          </cell>
          <cell r="J144">
            <v>0</v>
          </cell>
          <cell r="K144">
            <v>0</v>
          </cell>
        </row>
        <row r="146">
          <cell r="I146">
            <v>0</v>
          </cell>
          <cell r="J146">
            <v>0</v>
          </cell>
          <cell r="K146">
            <v>0</v>
          </cell>
        </row>
        <row r="147">
          <cell r="I147">
            <v>0</v>
          </cell>
          <cell r="J147">
            <v>0</v>
          </cell>
          <cell r="K147">
            <v>0</v>
          </cell>
        </row>
        <row r="149">
          <cell r="I149">
            <v>0</v>
          </cell>
          <cell r="J149">
            <v>0</v>
          </cell>
          <cell r="K149">
            <v>0</v>
          </cell>
        </row>
        <row r="150">
          <cell r="I150">
            <v>0</v>
          </cell>
          <cell r="J150">
            <v>0</v>
          </cell>
          <cell r="K150">
            <v>0</v>
          </cell>
        </row>
        <row r="152">
          <cell r="I152">
            <v>0</v>
          </cell>
          <cell r="J152">
            <v>0</v>
          </cell>
          <cell r="K152">
            <v>0</v>
          </cell>
        </row>
        <row r="153">
          <cell r="I153">
            <v>0</v>
          </cell>
          <cell r="J153">
            <v>0</v>
          </cell>
          <cell r="K153">
            <v>0</v>
          </cell>
        </row>
        <row r="155">
          <cell r="I155">
            <v>0</v>
          </cell>
          <cell r="J155">
            <v>0</v>
          </cell>
          <cell r="K155">
            <v>0</v>
          </cell>
        </row>
        <row r="156">
          <cell r="I156">
            <v>0</v>
          </cell>
          <cell r="J156">
            <v>0</v>
          </cell>
          <cell r="K156">
            <v>0</v>
          </cell>
        </row>
        <row r="158">
          <cell r="I158">
            <v>0</v>
          </cell>
          <cell r="J158">
            <v>0</v>
          </cell>
          <cell r="K158">
            <v>0</v>
          </cell>
        </row>
        <row r="159">
          <cell r="I159">
            <v>0</v>
          </cell>
          <cell r="J159">
            <v>0</v>
          </cell>
          <cell r="K159">
            <v>0</v>
          </cell>
        </row>
        <row r="161">
          <cell r="I161">
            <v>0</v>
          </cell>
          <cell r="J161">
            <v>0</v>
          </cell>
          <cell r="K161">
            <v>0</v>
          </cell>
        </row>
        <row r="162">
          <cell r="I162">
            <v>0</v>
          </cell>
          <cell r="J162">
            <v>0</v>
          </cell>
          <cell r="K162">
            <v>0</v>
          </cell>
        </row>
        <row r="164">
          <cell r="I164">
            <v>0</v>
          </cell>
          <cell r="J164">
            <v>0</v>
          </cell>
          <cell r="K164">
            <v>0</v>
          </cell>
        </row>
        <row r="165">
          <cell r="I165">
            <v>0</v>
          </cell>
          <cell r="J165">
            <v>0</v>
          </cell>
          <cell r="K165">
            <v>0</v>
          </cell>
        </row>
        <row r="167">
          <cell r="C167">
            <v>0</v>
          </cell>
          <cell r="D167">
            <v>0</v>
          </cell>
          <cell r="E167">
            <v>0</v>
          </cell>
          <cell r="F167">
            <v>0</v>
          </cell>
          <cell r="G167">
            <v>0</v>
          </cell>
          <cell r="H167">
            <v>0</v>
          </cell>
          <cell r="I167">
            <v>0</v>
          </cell>
          <cell r="J167">
            <v>0</v>
          </cell>
          <cell r="K167">
            <v>0</v>
          </cell>
        </row>
        <row r="174">
          <cell r="C174">
            <v>0</v>
          </cell>
          <cell r="D174">
            <v>0</v>
          </cell>
          <cell r="E174">
            <v>0</v>
          </cell>
          <cell r="F174">
            <v>0</v>
          </cell>
          <cell r="G174">
            <v>0</v>
          </cell>
          <cell r="H174">
            <v>0</v>
          </cell>
          <cell r="I174">
            <v>0</v>
          </cell>
          <cell r="J174">
            <v>0</v>
          </cell>
          <cell r="K174">
            <v>0</v>
          </cell>
        </row>
        <row r="175">
          <cell r="C175">
            <v>0</v>
          </cell>
          <cell r="D175">
            <v>0</v>
          </cell>
          <cell r="E175">
            <v>0</v>
          </cell>
          <cell r="F175">
            <v>0</v>
          </cell>
          <cell r="G175">
            <v>0</v>
          </cell>
          <cell r="H175">
            <v>0</v>
          </cell>
          <cell r="I175">
            <v>0</v>
          </cell>
          <cell r="J175">
            <v>0</v>
          </cell>
          <cell r="K175">
            <v>0</v>
          </cell>
        </row>
      </sheetData>
      <sheetData sheetId="8">
        <row r="6">
          <cell r="C6">
            <v>0</v>
          </cell>
          <cell r="D6">
            <v>0</v>
          </cell>
          <cell r="E6">
            <v>0</v>
          </cell>
          <cell r="F6">
            <v>0</v>
          </cell>
          <cell r="G6">
            <v>0</v>
          </cell>
          <cell r="H6">
            <v>0</v>
          </cell>
          <cell r="I6">
            <v>0</v>
          </cell>
          <cell r="J6">
            <v>0</v>
          </cell>
          <cell r="K6">
            <v>0</v>
          </cell>
        </row>
        <row r="7">
          <cell r="C7">
            <v>0</v>
          </cell>
          <cell r="D7">
            <v>0</v>
          </cell>
          <cell r="E7">
            <v>0</v>
          </cell>
          <cell r="F7">
            <v>0</v>
          </cell>
          <cell r="G7">
            <v>0</v>
          </cell>
          <cell r="H7">
            <v>0</v>
          </cell>
          <cell r="I7">
            <v>0</v>
          </cell>
          <cell r="J7">
            <v>0</v>
          </cell>
          <cell r="K7">
            <v>0</v>
          </cell>
        </row>
        <row r="8">
          <cell r="C8">
            <v>0</v>
          </cell>
          <cell r="D8">
            <v>0</v>
          </cell>
          <cell r="E8">
            <v>0</v>
          </cell>
          <cell r="F8">
            <v>0</v>
          </cell>
          <cell r="G8">
            <v>0</v>
          </cell>
          <cell r="H8">
            <v>0</v>
          </cell>
          <cell r="I8">
            <v>0</v>
          </cell>
          <cell r="J8">
            <v>0</v>
          </cell>
          <cell r="K8">
            <v>0</v>
          </cell>
        </row>
        <row r="9">
          <cell r="C9">
            <v>0</v>
          </cell>
          <cell r="D9">
            <v>0</v>
          </cell>
          <cell r="E9">
            <v>0</v>
          </cell>
          <cell r="F9">
            <v>0</v>
          </cell>
          <cell r="G9">
            <v>0</v>
          </cell>
          <cell r="H9">
            <v>0</v>
          </cell>
          <cell r="I9">
            <v>0</v>
          </cell>
          <cell r="J9">
            <v>0</v>
          </cell>
          <cell r="K9">
            <v>0</v>
          </cell>
        </row>
        <row r="10">
          <cell r="C10">
            <v>0</v>
          </cell>
          <cell r="D10">
            <v>0</v>
          </cell>
          <cell r="E10">
            <v>0</v>
          </cell>
          <cell r="F10">
            <v>0</v>
          </cell>
          <cell r="G10">
            <v>0</v>
          </cell>
          <cell r="H10">
            <v>0</v>
          </cell>
          <cell r="I10">
            <v>0</v>
          </cell>
          <cell r="J10">
            <v>0</v>
          </cell>
          <cell r="K10">
            <v>0</v>
          </cell>
        </row>
        <row r="12">
          <cell r="A12" t="str">
            <v>Total current assets</v>
          </cell>
          <cell r="C12">
            <v>0</v>
          </cell>
          <cell r="D12">
            <v>0</v>
          </cell>
          <cell r="E12">
            <v>0</v>
          </cell>
          <cell r="F12">
            <v>0</v>
          </cell>
          <cell r="G12">
            <v>0</v>
          </cell>
          <cell r="H12">
            <v>0</v>
          </cell>
          <cell r="I12">
            <v>0</v>
          </cell>
          <cell r="J12">
            <v>0</v>
          </cell>
          <cell r="K12">
            <v>0</v>
          </cell>
        </row>
        <row r="15">
          <cell r="C15">
            <v>0</v>
          </cell>
          <cell r="D15">
            <v>0</v>
          </cell>
          <cell r="E15">
            <v>0</v>
          </cell>
          <cell r="F15">
            <v>0</v>
          </cell>
          <cell r="G15">
            <v>0</v>
          </cell>
          <cell r="H15">
            <v>0</v>
          </cell>
          <cell r="I15">
            <v>0</v>
          </cell>
          <cell r="J15">
            <v>0</v>
          </cell>
          <cell r="K15">
            <v>0</v>
          </cell>
        </row>
        <row r="25">
          <cell r="A25" t="str">
            <v>TOTAL ASSETS</v>
          </cell>
          <cell r="C25">
            <v>0</v>
          </cell>
          <cell r="D25">
            <v>0</v>
          </cell>
          <cell r="E25">
            <v>0</v>
          </cell>
          <cell r="F25">
            <v>0</v>
          </cell>
          <cell r="G25">
            <v>0</v>
          </cell>
          <cell r="H25">
            <v>0</v>
          </cell>
          <cell r="I25">
            <v>0</v>
          </cell>
          <cell r="J25">
            <v>0</v>
          </cell>
          <cell r="K25">
            <v>0</v>
          </cell>
        </row>
        <row r="29">
          <cell r="C29">
            <v>0</v>
          </cell>
          <cell r="D29">
            <v>0</v>
          </cell>
          <cell r="E29">
            <v>0</v>
          </cell>
          <cell r="F29">
            <v>0</v>
          </cell>
          <cell r="G29">
            <v>0</v>
          </cell>
          <cell r="H29">
            <v>0</v>
          </cell>
          <cell r="I29">
            <v>0</v>
          </cell>
          <cell r="J29">
            <v>0</v>
          </cell>
          <cell r="K29">
            <v>0</v>
          </cell>
        </row>
        <row r="30">
          <cell r="C30">
            <v>0</v>
          </cell>
          <cell r="D30">
            <v>0</v>
          </cell>
          <cell r="E30">
            <v>0</v>
          </cell>
          <cell r="F30">
            <v>0</v>
          </cell>
          <cell r="G30">
            <v>0</v>
          </cell>
          <cell r="H30">
            <v>0</v>
          </cell>
          <cell r="I30">
            <v>0</v>
          </cell>
          <cell r="J30">
            <v>0</v>
          </cell>
          <cell r="K30">
            <v>0</v>
          </cell>
        </row>
        <row r="32">
          <cell r="C32">
            <v>0</v>
          </cell>
          <cell r="D32">
            <v>0</v>
          </cell>
          <cell r="E32">
            <v>0</v>
          </cell>
          <cell r="F32">
            <v>0</v>
          </cell>
          <cell r="G32">
            <v>0</v>
          </cell>
          <cell r="H32">
            <v>0</v>
          </cell>
          <cell r="I32">
            <v>0</v>
          </cell>
          <cell r="J32">
            <v>0</v>
          </cell>
          <cell r="K32">
            <v>0</v>
          </cell>
        </row>
        <row r="34">
          <cell r="A34" t="str">
            <v>Total current liabilities</v>
          </cell>
          <cell r="C34">
            <v>0</v>
          </cell>
          <cell r="D34">
            <v>0</v>
          </cell>
          <cell r="E34">
            <v>0</v>
          </cell>
          <cell r="F34">
            <v>0</v>
          </cell>
          <cell r="G34">
            <v>0</v>
          </cell>
          <cell r="H34">
            <v>0</v>
          </cell>
          <cell r="I34">
            <v>0</v>
          </cell>
          <cell r="J34">
            <v>0</v>
          </cell>
          <cell r="K34">
            <v>0</v>
          </cell>
        </row>
        <row r="37">
          <cell r="A37" t="str">
            <v>Borrowing</v>
          </cell>
          <cell r="C37">
            <v>0</v>
          </cell>
          <cell r="D37">
            <v>0</v>
          </cell>
          <cell r="E37">
            <v>0</v>
          </cell>
          <cell r="F37">
            <v>0</v>
          </cell>
          <cell r="G37">
            <v>0</v>
          </cell>
          <cell r="H37">
            <v>0</v>
          </cell>
          <cell r="I37">
            <v>0</v>
          </cell>
          <cell r="J37">
            <v>0</v>
          </cell>
          <cell r="K37">
            <v>0</v>
          </cell>
        </row>
        <row r="48">
          <cell r="A48" t="str">
            <v>TOTAL COMMUNITY WEALTH/EQUITY</v>
          </cell>
          <cell r="C48">
            <v>0</v>
          </cell>
          <cell r="D48">
            <v>0</v>
          </cell>
          <cell r="E48">
            <v>0</v>
          </cell>
          <cell r="F48">
            <v>0</v>
          </cell>
          <cell r="G48">
            <v>0</v>
          </cell>
          <cell r="H48">
            <v>0</v>
          </cell>
          <cell r="I48">
            <v>0</v>
          </cell>
          <cell r="J48">
            <v>0</v>
          </cell>
          <cell r="K48">
            <v>0</v>
          </cell>
        </row>
      </sheetData>
      <sheetData sheetId="9">
        <row r="6">
          <cell r="C6">
            <v>0</v>
          </cell>
          <cell r="D6">
            <v>0</v>
          </cell>
          <cell r="E6">
            <v>0</v>
          </cell>
          <cell r="F6">
            <v>0</v>
          </cell>
          <cell r="G6">
            <v>0</v>
          </cell>
          <cell r="H6">
            <v>0</v>
          </cell>
          <cell r="I6">
            <v>0</v>
          </cell>
          <cell r="J6">
            <v>0</v>
          </cell>
          <cell r="K6">
            <v>0</v>
          </cell>
        </row>
        <row r="7">
          <cell r="C7">
            <v>0</v>
          </cell>
          <cell r="D7">
            <v>0</v>
          </cell>
          <cell r="E7">
            <v>0</v>
          </cell>
          <cell r="F7">
            <v>0</v>
          </cell>
          <cell r="G7">
            <v>0</v>
          </cell>
          <cell r="H7">
            <v>0</v>
          </cell>
          <cell r="I7">
            <v>0</v>
          </cell>
          <cell r="J7">
            <v>0</v>
          </cell>
          <cell r="K7">
            <v>0</v>
          </cell>
        </row>
        <row r="10">
          <cell r="I10">
            <v>0</v>
          </cell>
          <cell r="J10">
            <v>0</v>
          </cell>
          <cell r="K10">
            <v>0</v>
          </cell>
        </row>
        <row r="11">
          <cell r="I11">
            <v>0</v>
          </cell>
          <cell r="J11">
            <v>0</v>
          </cell>
          <cell r="K11">
            <v>0</v>
          </cell>
        </row>
        <row r="12">
          <cell r="I12">
            <v>0</v>
          </cell>
          <cell r="J12">
            <v>0</v>
          </cell>
          <cell r="K12">
            <v>0</v>
          </cell>
        </row>
        <row r="15">
          <cell r="D15">
            <v>0</v>
          </cell>
          <cell r="E15">
            <v>0</v>
          </cell>
          <cell r="F15">
            <v>0</v>
          </cell>
          <cell r="G15">
            <v>0</v>
          </cell>
          <cell r="H15">
            <v>0</v>
          </cell>
          <cell r="I15">
            <v>0</v>
          </cell>
          <cell r="J15">
            <v>0</v>
          </cell>
          <cell r="K15">
            <v>0</v>
          </cell>
        </row>
        <row r="16">
          <cell r="I16">
            <v>0</v>
          </cell>
          <cell r="J16">
            <v>0</v>
          </cell>
          <cell r="K16">
            <v>0</v>
          </cell>
        </row>
        <row r="17">
          <cell r="I17">
            <v>0</v>
          </cell>
          <cell r="J17">
            <v>0</v>
          </cell>
          <cell r="K17">
            <v>0</v>
          </cell>
        </row>
        <row r="22">
          <cell r="I22">
            <v>0</v>
          </cell>
          <cell r="J22">
            <v>0</v>
          </cell>
          <cell r="K22">
            <v>0</v>
          </cell>
        </row>
        <row r="23">
          <cell r="I23">
            <v>0</v>
          </cell>
          <cell r="J23">
            <v>0</v>
          </cell>
          <cell r="K23">
            <v>0</v>
          </cell>
        </row>
        <row r="24">
          <cell r="I24">
            <v>0</v>
          </cell>
          <cell r="J24">
            <v>0</v>
          </cell>
          <cell r="K24">
            <v>0</v>
          </cell>
        </row>
        <row r="25">
          <cell r="I25">
            <v>0</v>
          </cell>
          <cell r="J25">
            <v>0</v>
          </cell>
          <cell r="K25">
            <v>0</v>
          </cell>
        </row>
        <row r="27">
          <cell r="I27">
            <v>0</v>
          </cell>
          <cell r="J27">
            <v>0</v>
          </cell>
          <cell r="K27">
            <v>0</v>
          </cell>
        </row>
        <row r="28">
          <cell r="I28">
            <v>0</v>
          </cell>
          <cell r="J28">
            <v>0</v>
          </cell>
          <cell r="K28">
            <v>0</v>
          </cell>
        </row>
        <row r="32">
          <cell r="I32">
            <v>0</v>
          </cell>
          <cell r="J32">
            <v>0</v>
          </cell>
          <cell r="K32">
            <v>0</v>
          </cell>
        </row>
        <row r="33">
          <cell r="A33" t="str">
            <v>Borrowing long term/refinancing</v>
          </cell>
          <cell r="C33">
            <v>0</v>
          </cell>
          <cell r="D33">
            <v>0</v>
          </cell>
          <cell r="E33">
            <v>0</v>
          </cell>
          <cell r="F33">
            <v>0</v>
          </cell>
          <cell r="G33">
            <v>0</v>
          </cell>
          <cell r="H33">
            <v>0</v>
          </cell>
          <cell r="I33">
            <v>0</v>
          </cell>
          <cell r="J33">
            <v>0</v>
          </cell>
          <cell r="K33">
            <v>0</v>
          </cell>
        </row>
        <row r="34">
          <cell r="I34">
            <v>0</v>
          </cell>
          <cell r="J34">
            <v>0</v>
          </cell>
          <cell r="K34">
            <v>0</v>
          </cell>
        </row>
        <row r="36">
          <cell r="D36">
            <v>0</v>
          </cell>
          <cell r="E36">
            <v>0</v>
          </cell>
          <cell r="F36">
            <v>0</v>
          </cell>
          <cell r="G36">
            <v>0</v>
          </cell>
          <cell r="H36">
            <v>0</v>
          </cell>
          <cell r="I36">
            <v>0</v>
          </cell>
          <cell r="J36">
            <v>0</v>
          </cell>
          <cell r="K36">
            <v>0</v>
          </cell>
        </row>
        <row r="37">
          <cell r="I37">
            <v>0</v>
          </cell>
          <cell r="J37">
            <v>0</v>
          </cell>
          <cell r="K37">
            <v>0</v>
          </cell>
        </row>
        <row r="41">
          <cell r="C41">
            <v>0</v>
          </cell>
          <cell r="D41">
            <v>0</v>
          </cell>
          <cell r="E41">
            <v>0</v>
          </cell>
          <cell r="F41">
            <v>0</v>
          </cell>
          <cell r="G41">
            <v>0</v>
          </cell>
          <cell r="H41">
            <v>0</v>
          </cell>
          <cell r="I41">
            <v>0</v>
          </cell>
          <cell r="J41">
            <v>0</v>
          </cell>
          <cell r="K41">
            <v>0</v>
          </cell>
        </row>
      </sheetData>
      <sheetData sheetId="10"/>
      <sheetData sheetId="11">
        <row r="74">
          <cell r="D74">
            <v>0.6</v>
          </cell>
          <cell r="E74">
            <v>0.6</v>
          </cell>
          <cell r="F74">
            <v>0.6</v>
          </cell>
          <cell r="G74">
            <v>0.6</v>
          </cell>
          <cell r="H74">
            <v>0.6</v>
          </cell>
          <cell r="I74">
            <v>0.6</v>
          </cell>
          <cell r="J74">
            <v>0.6</v>
          </cell>
          <cell r="K74">
            <v>0.6</v>
          </cell>
          <cell r="L74">
            <v>0.6</v>
          </cell>
        </row>
      </sheetData>
      <sheetData sheetId="12"/>
      <sheetData sheetId="13">
        <row r="56">
          <cell r="C56">
            <v>0</v>
          </cell>
          <cell r="D56">
            <v>0</v>
          </cell>
          <cell r="E56">
            <v>0</v>
          </cell>
          <cell r="F56">
            <v>0</v>
          </cell>
          <cell r="G56">
            <v>0</v>
          </cell>
          <cell r="H56">
            <v>0</v>
          </cell>
          <cell r="I56">
            <v>0</v>
          </cell>
          <cell r="J56">
            <v>0</v>
          </cell>
          <cell r="K56">
            <v>0</v>
          </cell>
        </row>
      </sheetData>
      <sheetData sheetId="14"/>
      <sheetData sheetId="15"/>
      <sheetData sheetId="16">
        <row r="8">
          <cell r="C8">
            <v>0</v>
          </cell>
          <cell r="D8">
            <v>0</v>
          </cell>
          <cell r="E8">
            <v>0</v>
          </cell>
          <cell r="F8">
            <v>0</v>
          </cell>
          <cell r="G8">
            <v>0</v>
          </cell>
          <cell r="H8">
            <v>0</v>
          </cell>
          <cell r="I8">
            <v>0</v>
          </cell>
          <cell r="J8">
            <v>0</v>
          </cell>
          <cell r="K8">
            <v>0</v>
          </cell>
        </row>
        <row r="9">
          <cell r="C9">
            <v>0</v>
          </cell>
          <cell r="D9">
            <v>0</v>
          </cell>
          <cell r="E9">
            <v>0</v>
          </cell>
          <cell r="F9">
            <v>0</v>
          </cell>
          <cell r="G9">
            <v>0</v>
          </cell>
          <cell r="H9">
            <v>0</v>
          </cell>
          <cell r="I9">
            <v>0</v>
          </cell>
          <cell r="J9">
            <v>0</v>
          </cell>
          <cell r="K9">
            <v>0</v>
          </cell>
        </row>
        <row r="10">
          <cell r="C10">
            <v>0</v>
          </cell>
          <cell r="D10">
            <v>0</v>
          </cell>
          <cell r="E10">
            <v>0</v>
          </cell>
          <cell r="F10">
            <v>0</v>
          </cell>
          <cell r="G10">
            <v>0</v>
          </cell>
          <cell r="H10">
            <v>0</v>
          </cell>
          <cell r="I10">
            <v>0</v>
          </cell>
          <cell r="J10">
            <v>0</v>
          </cell>
          <cell r="K10">
            <v>0</v>
          </cell>
        </row>
        <row r="11">
          <cell r="C11">
            <v>0</v>
          </cell>
          <cell r="D11">
            <v>0</v>
          </cell>
          <cell r="E11">
            <v>0</v>
          </cell>
          <cell r="F11">
            <v>0</v>
          </cell>
          <cell r="G11">
            <v>0</v>
          </cell>
          <cell r="H11">
            <v>0</v>
          </cell>
          <cell r="I11">
            <v>0</v>
          </cell>
          <cell r="J11">
            <v>0</v>
          </cell>
          <cell r="K11">
            <v>0</v>
          </cell>
        </row>
        <row r="13">
          <cell r="C13">
            <v>0</v>
          </cell>
          <cell r="D13">
            <v>0</v>
          </cell>
          <cell r="E13">
            <v>0</v>
          </cell>
          <cell r="F13">
            <v>0</v>
          </cell>
          <cell r="G13">
            <v>0</v>
          </cell>
          <cell r="H13">
            <v>0</v>
          </cell>
          <cell r="I13">
            <v>0</v>
          </cell>
          <cell r="J13">
            <v>0</v>
          </cell>
          <cell r="K13">
            <v>0</v>
          </cell>
        </row>
        <row r="14">
          <cell r="C14">
            <v>0</v>
          </cell>
          <cell r="D14">
            <v>0</v>
          </cell>
          <cell r="E14">
            <v>0</v>
          </cell>
          <cell r="F14">
            <v>0</v>
          </cell>
          <cell r="G14">
            <v>0</v>
          </cell>
          <cell r="H14">
            <v>0</v>
          </cell>
          <cell r="I14">
            <v>0</v>
          </cell>
          <cell r="J14">
            <v>0</v>
          </cell>
          <cell r="K14">
            <v>0</v>
          </cell>
        </row>
        <row r="15">
          <cell r="C15">
            <v>0</v>
          </cell>
          <cell r="D15">
            <v>0</v>
          </cell>
          <cell r="E15">
            <v>0</v>
          </cell>
          <cell r="F15">
            <v>0</v>
          </cell>
          <cell r="G15">
            <v>0</v>
          </cell>
          <cell r="H15">
            <v>0</v>
          </cell>
          <cell r="I15">
            <v>0</v>
          </cell>
          <cell r="J15">
            <v>0</v>
          </cell>
          <cell r="K15">
            <v>0</v>
          </cell>
        </row>
        <row r="17">
          <cell r="C17">
            <v>0</v>
          </cell>
          <cell r="D17">
            <v>0</v>
          </cell>
          <cell r="E17">
            <v>0</v>
          </cell>
          <cell r="F17">
            <v>0</v>
          </cell>
          <cell r="G17">
            <v>0</v>
          </cell>
          <cell r="H17">
            <v>0</v>
          </cell>
          <cell r="I17">
            <v>0</v>
          </cell>
          <cell r="J17">
            <v>0</v>
          </cell>
          <cell r="K17">
            <v>0</v>
          </cell>
        </row>
        <row r="18">
          <cell r="C18">
            <v>0</v>
          </cell>
          <cell r="D18">
            <v>0</v>
          </cell>
          <cell r="E18">
            <v>0</v>
          </cell>
          <cell r="F18">
            <v>0</v>
          </cell>
          <cell r="G18">
            <v>0</v>
          </cell>
          <cell r="H18">
            <v>0</v>
          </cell>
          <cell r="I18">
            <v>0</v>
          </cell>
          <cell r="J18">
            <v>0</v>
          </cell>
          <cell r="K18">
            <v>0</v>
          </cell>
        </row>
        <row r="19">
          <cell r="C19">
            <v>0</v>
          </cell>
          <cell r="D19">
            <v>0</v>
          </cell>
          <cell r="E19">
            <v>0</v>
          </cell>
          <cell r="F19">
            <v>0</v>
          </cell>
          <cell r="G19">
            <v>0</v>
          </cell>
          <cell r="H19">
            <v>0</v>
          </cell>
          <cell r="I19">
            <v>0</v>
          </cell>
          <cell r="J19">
            <v>0</v>
          </cell>
          <cell r="K19">
            <v>0</v>
          </cell>
        </row>
        <row r="20">
          <cell r="C20">
            <v>0</v>
          </cell>
          <cell r="D20">
            <v>0</v>
          </cell>
          <cell r="E20">
            <v>0</v>
          </cell>
          <cell r="F20">
            <v>0</v>
          </cell>
          <cell r="G20">
            <v>0</v>
          </cell>
          <cell r="H20">
            <v>0</v>
          </cell>
          <cell r="I20">
            <v>0</v>
          </cell>
          <cell r="J20">
            <v>0</v>
          </cell>
          <cell r="K20">
            <v>0</v>
          </cell>
        </row>
        <row r="21">
          <cell r="C21">
            <v>0</v>
          </cell>
          <cell r="D21">
            <v>0</v>
          </cell>
          <cell r="E21">
            <v>0</v>
          </cell>
          <cell r="F21">
            <v>0</v>
          </cell>
          <cell r="G21">
            <v>0</v>
          </cell>
          <cell r="H21">
            <v>0</v>
          </cell>
          <cell r="I21">
            <v>0</v>
          </cell>
          <cell r="J21">
            <v>0</v>
          </cell>
          <cell r="K21">
            <v>0</v>
          </cell>
        </row>
        <row r="22">
          <cell r="C22">
            <v>0</v>
          </cell>
          <cell r="D22">
            <v>0</v>
          </cell>
          <cell r="E22">
            <v>0</v>
          </cell>
          <cell r="F22">
            <v>0</v>
          </cell>
          <cell r="G22">
            <v>0</v>
          </cell>
          <cell r="H22">
            <v>0</v>
          </cell>
          <cell r="I22">
            <v>0</v>
          </cell>
          <cell r="J22">
            <v>0</v>
          </cell>
          <cell r="K22">
            <v>0</v>
          </cell>
        </row>
        <row r="23">
          <cell r="C23">
            <v>0</v>
          </cell>
          <cell r="D23">
            <v>0</v>
          </cell>
          <cell r="E23">
            <v>0</v>
          </cell>
          <cell r="F23">
            <v>0</v>
          </cell>
          <cell r="G23">
            <v>0</v>
          </cell>
          <cell r="H23">
            <v>0</v>
          </cell>
          <cell r="I23">
            <v>0</v>
          </cell>
          <cell r="J23">
            <v>0</v>
          </cell>
          <cell r="K23">
            <v>0</v>
          </cell>
        </row>
        <row r="24">
          <cell r="C24">
            <v>0</v>
          </cell>
          <cell r="D24">
            <v>0</v>
          </cell>
          <cell r="E24">
            <v>0</v>
          </cell>
          <cell r="F24">
            <v>0</v>
          </cell>
          <cell r="G24">
            <v>0</v>
          </cell>
          <cell r="H24">
            <v>0</v>
          </cell>
          <cell r="I24">
            <v>0</v>
          </cell>
          <cell r="J24">
            <v>0</v>
          </cell>
          <cell r="K24">
            <v>0</v>
          </cell>
        </row>
        <row r="25">
          <cell r="C25">
            <v>0</v>
          </cell>
          <cell r="D25">
            <v>0</v>
          </cell>
          <cell r="E25">
            <v>0</v>
          </cell>
          <cell r="F25">
            <v>0</v>
          </cell>
          <cell r="G25">
            <v>0</v>
          </cell>
          <cell r="H25">
            <v>0</v>
          </cell>
          <cell r="I25">
            <v>0</v>
          </cell>
          <cell r="J25">
            <v>0</v>
          </cell>
          <cell r="K25">
            <v>0</v>
          </cell>
        </row>
        <row r="27">
          <cell r="C27">
            <v>0</v>
          </cell>
          <cell r="D27">
            <v>0</v>
          </cell>
          <cell r="E27">
            <v>0</v>
          </cell>
          <cell r="F27">
            <v>0</v>
          </cell>
          <cell r="G27">
            <v>0</v>
          </cell>
          <cell r="H27">
            <v>0</v>
          </cell>
          <cell r="I27">
            <v>0</v>
          </cell>
          <cell r="J27">
            <v>0</v>
          </cell>
          <cell r="K27">
            <v>0</v>
          </cell>
        </row>
        <row r="28">
          <cell r="C28">
            <v>0</v>
          </cell>
          <cell r="D28">
            <v>0</v>
          </cell>
          <cell r="E28">
            <v>0</v>
          </cell>
          <cell r="F28">
            <v>0</v>
          </cell>
          <cell r="G28">
            <v>0</v>
          </cell>
          <cell r="H28">
            <v>0</v>
          </cell>
          <cell r="I28">
            <v>0</v>
          </cell>
          <cell r="J28">
            <v>0</v>
          </cell>
          <cell r="K28">
            <v>0</v>
          </cell>
        </row>
        <row r="29">
          <cell r="C29">
            <v>0</v>
          </cell>
          <cell r="D29">
            <v>0</v>
          </cell>
          <cell r="E29">
            <v>0</v>
          </cell>
          <cell r="F29">
            <v>0</v>
          </cell>
          <cell r="G29">
            <v>0</v>
          </cell>
          <cell r="H29">
            <v>0</v>
          </cell>
          <cell r="I29">
            <v>0</v>
          </cell>
          <cell r="J29">
            <v>0</v>
          </cell>
          <cell r="K29">
            <v>0</v>
          </cell>
        </row>
        <row r="30">
          <cell r="C30">
            <v>0</v>
          </cell>
          <cell r="D30">
            <v>0</v>
          </cell>
          <cell r="E30">
            <v>0</v>
          </cell>
          <cell r="F30">
            <v>0</v>
          </cell>
          <cell r="G30">
            <v>0</v>
          </cell>
          <cell r="H30">
            <v>0</v>
          </cell>
          <cell r="I30">
            <v>0</v>
          </cell>
          <cell r="J30">
            <v>0</v>
          </cell>
          <cell r="K30">
            <v>0</v>
          </cell>
        </row>
        <row r="31">
          <cell r="C31">
            <v>0</v>
          </cell>
          <cell r="D31">
            <v>0</v>
          </cell>
          <cell r="E31">
            <v>0</v>
          </cell>
          <cell r="F31">
            <v>0</v>
          </cell>
          <cell r="G31">
            <v>0</v>
          </cell>
          <cell r="H31">
            <v>0</v>
          </cell>
          <cell r="I31">
            <v>0</v>
          </cell>
          <cell r="J31">
            <v>0</v>
          </cell>
          <cell r="K31">
            <v>0</v>
          </cell>
        </row>
        <row r="32">
          <cell r="C32">
            <v>0</v>
          </cell>
          <cell r="D32">
            <v>0</v>
          </cell>
          <cell r="E32">
            <v>0</v>
          </cell>
          <cell r="F32">
            <v>0</v>
          </cell>
          <cell r="G32">
            <v>0</v>
          </cell>
          <cell r="H32">
            <v>0</v>
          </cell>
          <cell r="I32">
            <v>0</v>
          </cell>
          <cell r="J32">
            <v>0</v>
          </cell>
          <cell r="K32">
            <v>0</v>
          </cell>
        </row>
        <row r="33">
          <cell r="C33">
            <v>0</v>
          </cell>
          <cell r="D33">
            <v>0</v>
          </cell>
          <cell r="E33">
            <v>0</v>
          </cell>
          <cell r="F33">
            <v>0</v>
          </cell>
          <cell r="G33">
            <v>0</v>
          </cell>
          <cell r="H33">
            <v>0</v>
          </cell>
          <cell r="I33">
            <v>0</v>
          </cell>
          <cell r="J33">
            <v>0</v>
          </cell>
          <cell r="K33">
            <v>0</v>
          </cell>
        </row>
        <row r="34">
          <cell r="C34">
            <v>0</v>
          </cell>
          <cell r="D34">
            <v>0</v>
          </cell>
          <cell r="E34">
            <v>0</v>
          </cell>
          <cell r="F34">
            <v>0</v>
          </cell>
          <cell r="G34">
            <v>0</v>
          </cell>
          <cell r="H34">
            <v>0</v>
          </cell>
          <cell r="I34">
            <v>0</v>
          </cell>
          <cell r="J34">
            <v>0</v>
          </cell>
          <cell r="K34">
            <v>0</v>
          </cell>
        </row>
        <row r="35">
          <cell r="C35">
            <v>0</v>
          </cell>
          <cell r="D35">
            <v>0</v>
          </cell>
          <cell r="E35">
            <v>0</v>
          </cell>
          <cell r="F35">
            <v>0</v>
          </cell>
          <cell r="G35">
            <v>0</v>
          </cell>
          <cell r="H35">
            <v>0</v>
          </cell>
          <cell r="I35">
            <v>0</v>
          </cell>
          <cell r="J35">
            <v>0</v>
          </cell>
          <cell r="K35">
            <v>0</v>
          </cell>
        </row>
        <row r="36">
          <cell r="C36">
            <v>0</v>
          </cell>
          <cell r="D36">
            <v>0</v>
          </cell>
          <cell r="E36">
            <v>0</v>
          </cell>
          <cell r="F36">
            <v>0</v>
          </cell>
          <cell r="G36">
            <v>0</v>
          </cell>
          <cell r="H36">
            <v>0</v>
          </cell>
          <cell r="I36">
            <v>0</v>
          </cell>
          <cell r="J36">
            <v>0</v>
          </cell>
          <cell r="K36">
            <v>0</v>
          </cell>
        </row>
        <row r="38">
          <cell r="C38">
            <v>0</v>
          </cell>
          <cell r="D38">
            <v>0</v>
          </cell>
          <cell r="E38">
            <v>0</v>
          </cell>
          <cell r="F38">
            <v>0</v>
          </cell>
          <cell r="G38">
            <v>0</v>
          </cell>
          <cell r="H38">
            <v>0</v>
          </cell>
          <cell r="I38">
            <v>0</v>
          </cell>
          <cell r="J38">
            <v>0</v>
          </cell>
          <cell r="K38">
            <v>0</v>
          </cell>
        </row>
        <row r="39">
          <cell r="C39">
            <v>0</v>
          </cell>
          <cell r="D39">
            <v>0</v>
          </cell>
          <cell r="E39">
            <v>0</v>
          </cell>
          <cell r="F39">
            <v>0</v>
          </cell>
          <cell r="G39">
            <v>0</v>
          </cell>
          <cell r="H39">
            <v>0</v>
          </cell>
          <cell r="I39">
            <v>0</v>
          </cell>
          <cell r="J39">
            <v>0</v>
          </cell>
          <cell r="K39">
            <v>0</v>
          </cell>
        </row>
        <row r="40">
          <cell r="C40">
            <v>0</v>
          </cell>
          <cell r="D40">
            <v>0</v>
          </cell>
          <cell r="E40">
            <v>0</v>
          </cell>
          <cell r="F40">
            <v>0</v>
          </cell>
          <cell r="G40">
            <v>0</v>
          </cell>
          <cell r="H40">
            <v>0</v>
          </cell>
          <cell r="I40">
            <v>0</v>
          </cell>
          <cell r="J40">
            <v>0</v>
          </cell>
          <cell r="K40">
            <v>0</v>
          </cell>
        </row>
        <row r="41">
          <cell r="C41">
            <v>0</v>
          </cell>
          <cell r="D41">
            <v>0</v>
          </cell>
          <cell r="E41">
            <v>0</v>
          </cell>
          <cell r="F41">
            <v>0</v>
          </cell>
          <cell r="G41">
            <v>0</v>
          </cell>
          <cell r="H41">
            <v>0</v>
          </cell>
          <cell r="I41">
            <v>0</v>
          </cell>
          <cell r="J41">
            <v>0</v>
          </cell>
          <cell r="K41">
            <v>0</v>
          </cell>
        </row>
        <row r="42">
          <cell r="C42">
            <v>0</v>
          </cell>
          <cell r="D42">
            <v>0</v>
          </cell>
          <cell r="E42">
            <v>0</v>
          </cell>
          <cell r="F42">
            <v>0</v>
          </cell>
          <cell r="G42">
            <v>0</v>
          </cell>
          <cell r="H42">
            <v>0</v>
          </cell>
          <cell r="I42">
            <v>0</v>
          </cell>
          <cell r="J42">
            <v>0</v>
          </cell>
          <cell r="K42">
            <v>0</v>
          </cell>
        </row>
        <row r="43">
          <cell r="C43">
            <v>0</v>
          </cell>
          <cell r="D43">
            <v>0</v>
          </cell>
          <cell r="E43">
            <v>0</v>
          </cell>
          <cell r="F43">
            <v>0</v>
          </cell>
          <cell r="G43">
            <v>0</v>
          </cell>
          <cell r="H43">
            <v>0</v>
          </cell>
          <cell r="I43">
            <v>0</v>
          </cell>
          <cell r="J43">
            <v>0</v>
          </cell>
          <cell r="K43">
            <v>0</v>
          </cell>
        </row>
        <row r="45">
          <cell r="C45">
            <v>0</v>
          </cell>
          <cell r="D45">
            <v>0</v>
          </cell>
          <cell r="E45">
            <v>0</v>
          </cell>
          <cell r="F45">
            <v>0</v>
          </cell>
          <cell r="G45">
            <v>0</v>
          </cell>
          <cell r="H45">
            <v>0</v>
          </cell>
          <cell r="I45">
            <v>0</v>
          </cell>
          <cell r="J45">
            <v>0</v>
          </cell>
          <cell r="K45">
            <v>0</v>
          </cell>
        </row>
        <row r="46">
          <cell r="C46">
            <v>0</v>
          </cell>
          <cell r="D46">
            <v>0</v>
          </cell>
          <cell r="E46">
            <v>0</v>
          </cell>
          <cell r="F46">
            <v>0</v>
          </cell>
          <cell r="G46">
            <v>0</v>
          </cell>
          <cell r="H46">
            <v>0</v>
          </cell>
          <cell r="I46">
            <v>0</v>
          </cell>
          <cell r="J46">
            <v>0</v>
          </cell>
          <cell r="K46">
            <v>0</v>
          </cell>
        </row>
        <row r="47">
          <cell r="C47">
            <v>0</v>
          </cell>
          <cell r="D47">
            <v>0</v>
          </cell>
          <cell r="E47">
            <v>0</v>
          </cell>
          <cell r="F47">
            <v>0</v>
          </cell>
          <cell r="G47">
            <v>0</v>
          </cell>
          <cell r="H47">
            <v>0</v>
          </cell>
          <cell r="I47">
            <v>0</v>
          </cell>
          <cell r="J47">
            <v>0</v>
          </cell>
          <cell r="K47">
            <v>0</v>
          </cell>
        </row>
        <row r="48">
          <cell r="C48">
            <v>0</v>
          </cell>
          <cell r="D48">
            <v>0</v>
          </cell>
          <cell r="E48">
            <v>0</v>
          </cell>
          <cell r="F48">
            <v>0</v>
          </cell>
          <cell r="G48">
            <v>0</v>
          </cell>
          <cell r="H48">
            <v>0</v>
          </cell>
          <cell r="I48">
            <v>0</v>
          </cell>
          <cell r="J48">
            <v>0</v>
          </cell>
          <cell r="K48">
            <v>0</v>
          </cell>
        </row>
        <row r="49">
          <cell r="C49">
            <v>0</v>
          </cell>
          <cell r="D49">
            <v>0</v>
          </cell>
          <cell r="E49">
            <v>0</v>
          </cell>
          <cell r="F49">
            <v>0</v>
          </cell>
          <cell r="G49">
            <v>0</v>
          </cell>
          <cell r="H49">
            <v>0</v>
          </cell>
          <cell r="I49">
            <v>0</v>
          </cell>
          <cell r="J49">
            <v>0</v>
          </cell>
          <cell r="K49">
            <v>0</v>
          </cell>
        </row>
        <row r="50">
          <cell r="C50">
            <v>0</v>
          </cell>
          <cell r="D50">
            <v>0</v>
          </cell>
          <cell r="E50">
            <v>0</v>
          </cell>
          <cell r="F50">
            <v>0</v>
          </cell>
          <cell r="G50">
            <v>0</v>
          </cell>
          <cell r="H50">
            <v>0</v>
          </cell>
          <cell r="I50">
            <v>0</v>
          </cell>
          <cell r="J50">
            <v>0</v>
          </cell>
          <cell r="K50">
            <v>0</v>
          </cell>
        </row>
        <row r="51">
          <cell r="C51">
            <v>0</v>
          </cell>
          <cell r="D51">
            <v>0</v>
          </cell>
          <cell r="E51">
            <v>0</v>
          </cell>
          <cell r="F51">
            <v>0</v>
          </cell>
          <cell r="G51">
            <v>0</v>
          </cell>
          <cell r="H51">
            <v>0</v>
          </cell>
          <cell r="I51">
            <v>0</v>
          </cell>
          <cell r="J51">
            <v>0</v>
          </cell>
          <cell r="K51">
            <v>0</v>
          </cell>
        </row>
        <row r="53">
          <cell r="C53">
            <v>0</v>
          </cell>
          <cell r="D53">
            <v>0</v>
          </cell>
          <cell r="E53">
            <v>0</v>
          </cell>
          <cell r="F53">
            <v>0</v>
          </cell>
          <cell r="G53">
            <v>0</v>
          </cell>
          <cell r="H53">
            <v>0</v>
          </cell>
          <cell r="I53">
            <v>0</v>
          </cell>
          <cell r="J53">
            <v>0</v>
          </cell>
          <cell r="K53">
            <v>0</v>
          </cell>
        </row>
        <row r="54">
          <cell r="C54">
            <v>0</v>
          </cell>
          <cell r="D54">
            <v>0</v>
          </cell>
          <cell r="E54">
            <v>0</v>
          </cell>
          <cell r="F54">
            <v>0</v>
          </cell>
          <cell r="G54">
            <v>0</v>
          </cell>
          <cell r="H54">
            <v>0</v>
          </cell>
          <cell r="I54">
            <v>0</v>
          </cell>
          <cell r="J54">
            <v>0</v>
          </cell>
          <cell r="K54">
            <v>0</v>
          </cell>
        </row>
        <row r="55">
          <cell r="C55">
            <v>0</v>
          </cell>
          <cell r="D55">
            <v>0</v>
          </cell>
          <cell r="E55">
            <v>0</v>
          </cell>
          <cell r="F55">
            <v>0</v>
          </cell>
          <cell r="G55">
            <v>0</v>
          </cell>
          <cell r="H55">
            <v>0</v>
          </cell>
          <cell r="I55">
            <v>0</v>
          </cell>
          <cell r="J55">
            <v>0</v>
          </cell>
          <cell r="K55">
            <v>0</v>
          </cell>
        </row>
        <row r="56">
          <cell r="C56">
            <v>0</v>
          </cell>
          <cell r="D56">
            <v>0</v>
          </cell>
          <cell r="E56">
            <v>0</v>
          </cell>
          <cell r="F56">
            <v>0</v>
          </cell>
          <cell r="G56">
            <v>0</v>
          </cell>
          <cell r="H56">
            <v>0</v>
          </cell>
          <cell r="I56">
            <v>0</v>
          </cell>
          <cell r="J56">
            <v>0</v>
          </cell>
          <cell r="K56">
            <v>0</v>
          </cell>
        </row>
        <row r="57">
          <cell r="C57">
            <v>0</v>
          </cell>
          <cell r="D57">
            <v>0</v>
          </cell>
          <cell r="E57">
            <v>0</v>
          </cell>
          <cell r="F57">
            <v>0</v>
          </cell>
          <cell r="G57">
            <v>0</v>
          </cell>
          <cell r="H57">
            <v>0</v>
          </cell>
          <cell r="I57">
            <v>0</v>
          </cell>
          <cell r="J57">
            <v>0</v>
          </cell>
          <cell r="K57">
            <v>0</v>
          </cell>
        </row>
        <row r="58">
          <cell r="C58">
            <v>0</v>
          </cell>
          <cell r="D58">
            <v>0</v>
          </cell>
          <cell r="E58">
            <v>0</v>
          </cell>
          <cell r="F58">
            <v>0</v>
          </cell>
          <cell r="G58">
            <v>0</v>
          </cell>
          <cell r="H58">
            <v>0</v>
          </cell>
          <cell r="I58">
            <v>0</v>
          </cell>
          <cell r="J58">
            <v>0</v>
          </cell>
          <cell r="K58">
            <v>0</v>
          </cell>
        </row>
        <row r="59">
          <cell r="C59">
            <v>0</v>
          </cell>
          <cell r="D59">
            <v>0</v>
          </cell>
          <cell r="E59">
            <v>0</v>
          </cell>
          <cell r="F59">
            <v>0</v>
          </cell>
          <cell r="G59">
            <v>0</v>
          </cell>
          <cell r="H59">
            <v>0</v>
          </cell>
          <cell r="I59">
            <v>0</v>
          </cell>
          <cell r="J59">
            <v>0</v>
          </cell>
          <cell r="K59">
            <v>0</v>
          </cell>
        </row>
        <row r="60">
          <cell r="C60">
            <v>0</v>
          </cell>
          <cell r="D60">
            <v>0</v>
          </cell>
          <cell r="E60">
            <v>0</v>
          </cell>
          <cell r="F60">
            <v>0</v>
          </cell>
          <cell r="G60">
            <v>0</v>
          </cell>
          <cell r="H60">
            <v>0</v>
          </cell>
          <cell r="I60">
            <v>0</v>
          </cell>
          <cell r="J60">
            <v>0</v>
          </cell>
          <cell r="K60">
            <v>0</v>
          </cell>
        </row>
        <row r="61">
          <cell r="C61">
            <v>0</v>
          </cell>
          <cell r="D61">
            <v>0</v>
          </cell>
          <cell r="E61">
            <v>0</v>
          </cell>
          <cell r="F61">
            <v>0</v>
          </cell>
          <cell r="G61">
            <v>0</v>
          </cell>
          <cell r="H61">
            <v>0</v>
          </cell>
          <cell r="I61">
            <v>0</v>
          </cell>
          <cell r="J61">
            <v>0</v>
          </cell>
          <cell r="K61">
            <v>0</v>
          </cell>
        </row>
        <row r="63">
          <cell r="C63">
            <v>0</v>
          </cell>
          <cell r="D63">
            <v>0</v>
          </cell>
          <cell r="E63">
            <v>0</v>
          </cell>
          <cell r="F63">
            <v>0</v>
          </cell>
          <cell r="G63">
            <v>0</v>
          </cell>
          <cell r="H63">
            <v>0</v>
          </cell>
          <cell r="I63">
            <v>0</v>
          </cell>
          <cell r="J63">
            <v>0</v>
          </cell>
          <cell r="K63">
            <v>0</v>
          </cell>
        </row>
        <row r="64">
          <cell r="C64">
            <v>0</v>
          </cell>
          <cell r="D64">
            <v>0</v>
          </cell>
          <cell r="E64">
            <v>0</v>
          </cell>
          <cell r="F64">
            <v>0</v>
          </cell>
          <cell r="G64">
            <v>0</v>
          </cell>
          <cell r="H64">
            <v>0</v>
          </cell>
          <cell r="I64">
            <v>0</v>
          </cell>
          <cell r="J64">
            <v>0</v>
          </cell>
          <cell r="K64">
            <v>0</v>
          </cell>
        </row>
        <row r="65">
          <cell r="C65">
            <v>0</v>
          </cell>
          <cell r="D65">
            <v>0</v>
          </cell>
          <cell r="E65">
            <v>0</v>
          </cell>
          <cell r="F65">
            <v>0</v>
          </cell>
          <cell r="G65">
            <v>0</v>
          </cell>
          <cell r="H65">
            <v>0</v>
          </cell>
          <cell r="I65">
            <v>0</v>
          </cell>
          <cell r="J65">
            <v>0</v>
          </cell>
          <cell r="K65">
            <v>0</v>
          </cell>
        </row>
        <row r="66">
          <cell r="C66">
            <v>0</v>
          </cell>
          <cell r="D66">
            <v>0</v>
          </cell>
          <cell r="E66">
            <v>0</v>
          </cell>
          <cell r="F66">
            <v>0</v>
          </cell>
          <cell r="G66">
            <v>0</v>
          </cell>
          <cell r="H66">
            <v>0</v>
          </cell>
          <cell r="I66">
            <v>0</v>
          </cell>
          <cell r="J66">
            <v>0</v>
          </cell>
          <cell r="K66">
            <v>0</v>
          </cell>
        </row>
        <row r="67">
          <cell r="C67">
            <v>0</v>
          </cell>
          <cell r="D67">
            <v>0</v>
          </cell>
          <cell r="E67">
            <v>0</v>
          </cell>
          <cell r="F67">
            <v>0</v>
          </cell>
          <cell r="G67">
            <v>0</v>
          </cell>
          <cell r="H67">
            <v>0</v>
          </cell>
          <cell r="I67">
            <v>0</v>
          </cell>
          <cell r="J67">
            <v>0</v>
          </cell>
          <cell r="K67">
            <v>0</v>
          </cell>
        </row>
        <row r="69">
          <cell r="C69">
            <v>0</v>
          </cell>
          <cell r="D69">
            <v>0</v>
          </cell>
          <cell r="E69">
            <v>0</v>
          </cell>
          <cell r="F69">
            <v>0</v>
          </cell>
          <cell r="G69">
            <v>0</v>
          </cell>
          <cell r="H69">
            <v>0</v>
          </cell>
          <cell r="I69">
            <v>0</v>
          </cell>
          <cell r="J69">
            <v>0</v>
          </cell>
          <cell r="K69">
            <v>0</v>
          </cell>
        </row>
        <row r="70">
          <cell r="C70">
            <v>0</v>
          </cell>
          <cell r="D70">
            <v>0</v>
          </cell>
          <cell r="E70">
            <v>0</v>
          </cell>
          <cell r="F70">
            <v>0</v>
          </cell>
          <cell r="G70">
            <v>0</v>
          </cell>
          <cell r="H70">
            <v>0</v>
          </cell>
          <cell r="I70">
            <v>0</v>
          </cell>
          <cell r="J70">
            <v>0</v>
          </cell>
          <cell r="K70">
            <v>0</v>
          </cell>
        </row>
        <row r="71">
          <cell r="C71">
            <v>0</v>
          </cell>
          <cell r="D71">
            <v>0</v>
          </cell>
          <cell r="E71">
            <v>0</v>
          </cell>
          <cell r="F71">
            <v>0</v>
          </cell>
          <cell r="G71">
            <v>0</v>
          </cell>
          <cell r="H71">
            <v>0</v>
          </cell>
          <cell r="I71">
            <v>0</v>
          </cell>
          <cell r="J71">
            <v>0</v>
          </cell>
          <cell r="K71">
            <v>0</v>
          </cell>
        </row>
        <row r="72">
          <cell r="C72">
            <v>0</v>
          </cell>
          <cell r="D72">
            <v>0</v>
          </cell>
          <cell r="E72">
            <v>0</v>
          </cell>
          <cell r="F72">
            <v>0</v>
          </cell>
          <cell r="G72">
            <v>0</v>
          </cell>
          <cell r="H72">
            <v>0</v>
          </cell>
          <cell r="I72">
            <v>0</v>
          </cell>
          <cell r="J72">
            <v>0</v>
          </cell>
          <cell r="K72">
            <v>0</v>
          </cell>
        </row>
        <row r="76">
          <cell r="C76">
            <v>0</v>
          </cell>
          <cell r="D76">
            <v>0</v>
          </cell>
          <cell r="E76">
            <v>0</v>
          </cell>
          <cell r="F76">
            <v>0</v>
          </cell>
          <cell r="G76">
            <v>0</v>
          </cell>
          <cell r="H76">
            <v>0</v>
          </cell>
          <cell r="I76">
            <v>0</v>
          </cell>
          <cell r="J76">
            <v>0</v>
          </cell>
          <cell r="K76">
            <v>0</v>
          </cell>
        </row>
        <row r="77">
          <cell r="C77">
            <v>0</v>
          </cell>
          <cell r="D77">
            <v>0</v>
          </cell>
          <cell r="E77">
            <v>0</v>
          </cell>
          <cell r="F77">
            <v>0</v>
          </cell>
          <cell r="G77">
            <v>0</v>
          </cell>
          <cell r="H77">
            <v>0</v>
          </cell>
          <cell r="I77">
            <v>0</v>
          </cell>
          <cell r="J77">
            <v>0</v>
          </cell>
          <cell r="K77">
            <v>0</v>
          </cell>
        </row>
        <row r="78">
          <cell r="C78">
            <v>0</v>
          </cell>
          <cell r="D78">
            <v>0</v>
          </cell>
          <cell r="E78">
            <v>0</v>
          </cell>
          <cell r="F78">
            <v>0</v>
          </cell>
          <cell r="G78">
            <v>0</v>
          </cell>
          <cell r="H78">
            <v>0</v>
          </cell>
          <cell r="I78">
            <v>0</v>
          </cell>
          <cell r="J78">
            <v>0</v>
          </cell>
          <cell r="K78">
            <v>0</v>
          </cell>
        </row>
        <row r="79">
          <cell r="C79">
            <v>0</v>
          </cell>
          <cell r="D79">
            <v>0</v>
          </cell>
          <cell r="E79">
            <v>0</v>
          </cell>
          <cell r="F79">
            <v>0</v>
          </cell>
          <cell r="G79">
            <v>0</v>
          </cell>
          <cell r="H79">
            <v>0</v>
          </cell>
          <cell r="I79">
            <v>0</v>
          </cell>
          <cell r="J79">
            <v>0</v>
          </cell>
          <cell r="K79">
            <v>0</v>
          </cell>
        </row>
        <row r="80">
          <cell r="C80">
            <v>0</v>
          </cell>
          <cell r="D80">
            <v>0</v>
          </cell>
          <cell r="E80">
            <v>0</v>
          </cell>
          <cell r="F80">
            <v>0</v>
          </cell>
          <cell r="G80">
            <v>0</v>
          </cell>
          <cell r="H80">
            <v>0</v>
          </cell>
          <cell r="I80">
            <v>0</v>
          </cell>
          <cell r="J80">
            <v>0</v>
          </cell>
          <cell r="K80">
            <v>0</v>
          </cell>
        </row>
        <row r="81">
          <cell r="C81">
            <v>0</v>
          </cell>
          <cell r="D81">
            <v>0</v>
          </cell>
          <cell r="E81">
            <v>0</v>
          </cell>
          <cell r="F81">
            <v>0</v>
          </cell>
          <cell r="G81">
            <v>0</v>
          </cell>
          <cell r="H81">
            <v>0</v>
          </cell>
          <cell r="I81">
            <v>0</v>
          </cell>
          <cell r="J81">
            <v>0</v>
          </cell>
          <cell r="K81">
            <v>0</v>
          </cell>
        </row>
        <row r="82">
          <cell r="C82">
            <v>0</v>
          </cell>
          <cell r="D82">
            <v>0</v>
          </cell>
          <cell r="E82">
            <v>0</v>
          </cell>
          <cell r="F82">
            <v>0</v>
          </cell>
          <cell r="G82">
            <v>0</v>
          </cell>
          <cell r="H82">
            <v>0</v>
          </cell>
          <cell r="I82">
            <v>0</v>
          </cell>
          <cell r="J82">
            <v>0</v>
          </cell>
          <cell r="K82">
            <v>0</v>
          </cell>
        </row>
        <row r="83">
          <cell r="C83">
            <v>0</v>
          </cell>
          <cell r="D83">
            <v>0</v>
          </cell>
          <cell r="E83">
            <v>0</v>
          </cell>
          <cell r="F83">
            <v>0</v>
          </cell>
          <cell r="G83">
            <v>0</v>
          </cell>
          <cell r="H83">
            <v>0</v>
          </cell>
          <cell r="I83">
            <v>0</v>
          </cell>
          <cell r="J83">
            <v>0</v>
          </cell>
          <cell r="K83">
            <v>0</v>
          </cell>
        </row>
        <row r="84">
          <cell r="C84">
            <v>0</v>
          </cell>
          <cell r="D84">
            <v>0</v>
          </cell>
          <cell r="E84">
            <v>0</v>
          </cell>
          <cell r="F84">
            <v>0</v>
          </cell>
          <cell r="G84">
            <v>0</v>
          </cell>
          <cell r="H84">
            <v>0</v>
          </cell>
          <cell r="I84">
            <v>0</v>
          </cell>
          <cell r="J84">
            <v>0</v>
          </cell>
          <cell r="K84">
            <v>0</v>
          </cell>
        </row>
        <row r="85">
          <cell r="C85">
            <v>0</v>
          </cell>
          <cell r="D85">
            <v>0</v>
          </cell>
          <cell r="E85">
            <v>0</v>
          </cell>
          <cell r="F85">
            <v>0</v>
          </cell>
          <cell r="G85">
            <v>0</v>
          </cell>
          <cell r="H85">
            <v>0</v>
          </cell>
          <cell r="I85">
            <v>0</v>
          </cell>
          <cell r="J85">
            <v>0</v>
          </cell>
          <cell r="K85">
            <v>0</v>
          </cell>
        </row>
        <row r="86">
          <cell r="C86">
            <v>0</v>
          </cell>
          <cell r="D86">
            <v>0</v>
          </cell>
          <cell r="E86">
            <v>0</v>
          </cell>
          <cell r="F86">
            <v>0</v>
          </cell>
          <cell r="G86">
            <v>0</v>
          </cell>
          <cell r="H86">
            <v>0</v>
          </cell>
          <cell r="I86">
            <v>0</v>
          </cell>
          <cell r="J86">
            <v>0</v>
          </cell>
          <cell r="K86">
            <v>0</v>
          </cell>
        </row>
        <row r="87">
          <cell r="C87">
            <v>0</v>
          </cell>
          <cell r="D87">
            <v>0</v>
          </cell>
          <cell r="E87">
            <v>0</v>
          </cell>
          <cell r="F87">
            <v>0</v>
          </cell>
          <cell r="G87">
            <v>0</v>
          </cell>
          <cell r="H87">
            <v>0</v>
          </cell>
          <cell r="I87">
            <v>0</v>
          </cell>
          <cell r="J87">
            <v>0</v>
          </cell>
          <cell r="K87">
            <v>0</v>
          </cell>
        </row>
        <row r="88">
          <cell r="C88">
            <v>0</v>
          </cell>
          <cell r="D88">
            <v>0</v>
          </cell>
          <cell r="E88">
            <v>0</v>
          </cell>
          <cell r="F88">
            <v>0</v>
          </cell>
          <cell r="G88">
            <v>0</v>
          </cell>
          <cell r="H88">
            <v>0</v>
          </cell>
          <cell r="I88">
            <v>0</v>
          </cell>
          <cell r="J88">
            <v>0</v>
          </cell>
          <cell r="K88">
            <v>0</v>
          </cell>
        </row>
        <row r="89">
          <cell r="C89">
            <v>0</v>
          </cell>
          <cell r="D89">
            <v>0</v>
          </cell>
          <cell r="E89">
            <v>0</v>
          </cell>
          <cell r="F89">
            <v>0</v>
          </cell>
          <cell r="G89">
            <v>0</v>
          </cell>
          <cell r="H89">
            <v>0</v>
          </cell>
          <cell r="I89">
            <v>0</v>
          </cell>
          <cell r="J89">
            <v>0</v>
          </cell>
          <cell r="K89">
            <v>0</v>
          </cell>
        </row>
        <row r="90">
          <cell r="C90">
            <v>0</v>
          </cell>
          <cell r="D90">
            <v>0</v>
          </cell>
          <cell r="E90">
            <v>0</v>
          </cell>
          <cell r="F90">
            <v>0</v>
          </cell>
          <cell r="G90">
            <v>0</v>
          </cell>
          <cell r="H90">
            <v>0</v>
          </cell>
          <cell r="I90">
            <v>0</v>
          </cell>
          <cell r="J90">
            <v>0</v>
          </cell>
          <cell r="K90">
            <v>0</v>
          </cell>
        </row>
        <row r="91">
          <cell r="C91">
            <v>0</v>
          </cell>
          <cell r="D91">
            <v>0</v>
          </cell>
          <cell r="E91">
            <v>0</v>
          </cell>
          <cell r="F91">
            <v>0</v>
          </cell>
          <cell r="G91">
            <v>0</v>
          </cell>
          <cell r="H91">
            <v>0</v>
          </cell>
          <cell r="I91">
            <v>0</v>
          </cell>
          <cell r="J91">
            <v>0</v>
          </cell>
          <cell r="K91">
            <v>0</v>
          </cell>
        </row>
        <row r="92">
          <cell r="C92">
            <v>0</v>
          </cell>
          <cell r="D92">
            <v>0</v>
          </cell>
          <cell r="E92">
            <v>0</v>
          </cell>
          <cell r="F92">
            <v>0</v>
          </cell>
          <cell r="G92">
            <v>0</v>
          </cell>
          <cell r="H92">
            <v>0</v>
          </cell>
          <cell r="I92">
            <v>0</v>
          </cell>
          <cell r="J92">
            <v>0</v>
          </cell>
          <cell r="K92">
            <v>0</v>
          </cell>
        </row>
        <row r="93">
          <cell r="C93">
            <v>0</v>
          </cell>
          <cell r="D93">
            <v>0</v>
          </cell>
          <cell r="E93">
            <v>0</v>
          </cell>
          <cell r="F93">
            <v>0</v>
          </cell>
          <cell r="G93">
            <v>0</v>
          </cell>
          <cell r="H93">
            <v>0</v>
          </cell>
          <cell r="I93">
            <v>0</v>
          </cell>
          <cell r="J93">
            <v>0</v>
          </cell>
          <cell r="K93">
            <v>0</v>
          </cell>
        </row>
        <row r="94">
          <cell r="C94">
            <v>0</v>
          </cell>
          <cell r="D94">
            <v>0</v>
          </cell>
          <cell r="E94">
            <v>0</v>
          </cell>
          <cell r="F94">
            <v>0</v>
          </cell>
          <cell r="G94">
            <v>0</v>
          </cell>
          <cell r="H94">
            <v>0</v>
          </cell>
          <cell r="I94">
            <v>0</v>
          </cell>
          <cell r="J94">
            <v>0</v>
          </cell>
          <cell r="K94">
            <v>0</v>
          </cell>
        </row>
        <row r="95">
          <cell r="C95">
            <v>0</v>
          </cell>
          <cell r="D95">
            <v>0</v>
          </cell>
          <cell r="E95">
            <v>0</v>
          </cell>
          <cell r="F95">
            <v>0</v>
          </cell>
          <cell r="G95">
            <v>0</v>
          </cell>
          <cell r="H95">
            <v>0</v>
          </cell>
          <cell r="I95">
            <v>0</v>
          </cell>
          <cell r="J95">
            <v>0</v>
          </cell>
          <cell r="K95">
            <v>0</v>
          </cell>
        </row>
        <row r="96">
          <cell r="C96">
            <v>0</v>
          </cell>
          <cell r="D96">
            <v>0</v>
          </cell>
          <cell r="E96">
            <v>0</v>
          </cell>
          <cell r="F96">
            <v>0</v>
          </cell>
          <cell r="G96">
            <v>0</v>
          </cell>
          <cell r="H96">
            <v>0</v>
          </cell>
          <cell r="I96">
            <v>0</v>
          </cell>
          <cell r="J96">
            <v>0</v>
          </cell>
          <cell r="K96">
            <v>0</v>
          </cell>
        </row>
        <row r="97">
          <cell r="C97">
            <v>0</v>
          </cell>
          <cell r="D97">
            <v>0</v>
          </cell>
          <cell r="E97">
            <v>0</v>
          </cell>
          <cell r="F97">
            <v>0</v>
          </cell>
          <cell r="G97">
            <v>0</v>
          </cell>
          <cell r="H97">
            <v>0</v>
          </cell>
          <cell r="I97">
            <v>0</v>
          </cell>
          <cell r="J97">
            <v>0</v>
          </cell>
          <cell r="K97">
            <v>0</v>
          </cell>
        </row>
        <row r="99">
          <cell r="C99">
            <v>0</v>
          </cell>
          <cell r="D99">
            <v>0</v>
          </cell>
          <cell r="E99">
            <v>0</v>
          </cell>
          <cell r="F99">
            <v>0</v>
          </cell>
          <cell r="G99">
            <v>0</v>
          </cell>
          <cell r="H99">
            <v>0</v>
          </cell>
          <cell r="I99">
            <v>0</v>
          </cell>
          <cell r="J99">
            <v>0</v>
          </cell>
          <cell r="K99">
            <v>0</v>
          </cell>
        </row>
        <row r="100">
          <cell r="C100">
            <v>0</v>
          </cell>
          <cell r="D100">
            <v>0</v>
          </cell>
          <cell r="E100">
            <v>0</v>
          </cell>
          <cell r="F100">
            <v>0</v>
          </cell>
          <cell r="G100">
            <v>0</v>
          </cell>
          <cell r="H100">
            <v>0</v>
          </cell>
          <cell r="I100">
            <v>0</v>
          </cell>
          <cell r="J100">
            <v>0</v>
          </cell>
          <cell r="K100">
            <v>0</v>
          </cell>
        </row>
        <row r="101">
          <cell r="C101">
            <v>0</v>
          </cell>
          <cell r="D101">
            <v>0</v>
          </cell>
          <cell r="E101">
            <v>0</v>
          </cell>
          <cell r="F101">
            <v>0</v>
          </cell>
          <cell r="G101">
            <v>0</v>
          </cell>
          <cell r="H101">
            <v>0</v>
          </cell>
          <cell r="I101">
            <v>0</v>
          </cell>
          <cell r="J101">
            <v>0</v>
          </cell>
          <cell r="K101">
            <v>0</v>
          </cell>
        </row>
        <row r="104">
          <cell r="C104">
            <v>0</v>
          </cell>
          <cell r="D104">
            <v>0</v>
          </cell>
          <cell r="E104">
            <v>0</v>
          </cell>
          <cell r="F104">
            <v>0</v>
          </cell>
          <cell r="G104">
            <v>0</v>
          </cell>
          <cell r="H104">
            <v>0</v>
          </cell>
          <cell r="I104">
            <v>0</v>
          </cell>
          <cell r="J104">
            <v>0</v>
          </cell>
          <cell r="K104">
            <v>0</v>
          </cell>
        </row>
        <row r="105">
          <cell r="C105">
            <v>0</v>
          </cell>
          <cell r="D105">
            <v>0</v>
          </cell>
          <cell r="E105">
            <v>0</v>
          </cell>
          <cell r="F105">
            <v>0</v>
          </cell>
          <cell r="G105">
            <v>0</v>
          </cell>
          <cell r="H105">
            <v>0</v>
          </cell>
          <cell r="I105">
            <v>0</v>
          </cell>
          <cell r="J105">
            <v>0</v>
          </cell>
          <cell r="K105">
            <v>0</v>
          </cell>
        </row>
        <row r="106">
          <cell r="C106">
            <v>0</v>
          </cell>
          <cell r="D106">
            <v>0</v>
          </cell>
          <cell r="E106">
            <v>0</v>
          </cell>
          <cell r="F106">
            <v>0</v>
          </cell>
          <cell r="G106">
            <v>0</v>
          </cell>
          <cell r="H106">
            <v>0</v>
          </cell>
          <cell r="I106">
            <v>0</v>
          </cell>
          <cell r="J106">
            <v>0</v>
          </cell>
          <cell r="K106">
            <v>0</v>
          </cell>
        </row>
        <row r="107">
          <cell r="C107">
            <v>0</v>
          </cell>
          <cell r="D107">
            <v>0</v>
          </cell>
          <cell r="E107">
            <v>0</v>
          </cell>
          <cell r="F107">
            <v>0</v>
          </cell>
          <cell r="G107">
            <v>0</v>
          </cell>
          <cell r="H107">
            <v>0</v>
          </cell>
          <cell r="I107">
            <v>0</v>
          </cell>
          <cell r="J107">
            <v>0</v>
          </cell>
          <cell r="K107">
            <v>0</v>
          </cell>
        </row>
        <row r="108">
          <cell r="C108">
            <v>0</v>
          </cell>
          <cell r="D108">
            <v>0</v>
          </cell>
          <cell r="E108">
            <v>0</v>
          </cell>
          <cell r="F108">
            <v>0</v>
          </cell>
          <cell r="G108">
            <v>0</v>
          </cell>
          <cell r="H108">
            <v>0</v>
          </cell>
          <cell r="I108">
            <v>0</v>
          </cell>
          <cell r="J108">
            <v>0</v>
          </cell>
          <cell r="K108">
            <v>0</v>
          </cell>
        </row>
        <row r="112">
          <cell r="C112">
            <v>0</v>
          </cell>
          <cell r="D112">
            <v>0</v>
          </cell>
          <cell r="E112">
            <v>0</v>
          </cell>
          <cell r="F112">
            <v>0</v>
          </cell>
          <cell r="G112">
            <v>0</v>
          </cell>
          <cell r="H112">
            <v>0</v>
          </cell>
          <cell r="I112">
            <v>0</v>
          </cell>
          <cell r="J112">
            <v>0</v>
          </cell>
          <cell r="K112">
            <v>0</v>
          </cell>
        </row>
        <row r="113">
          <cell r="C113">
            <v>0</v>
          </cell>
          <cell r="D113">
            <v>0</v>
          </cell>
          <cell r="E113">
            <v>0</v>
          </cell>
          <cell r="F113">
            <v>0</v>
          </cell>
          <cell r="G113">
            <v>0</v>
          </cell>
          <cell r="H113">
            <v>0</v>
          </cell>
          <cell r="I113">
            <v>0</v>
          </cell>
          <cell r="J113">
            <v>0</v>
          </cell>
          <cell r="K113">
            <v>0</v>
          </cell>
        </row>
        <row r="115">
          <cell r="C115">
            <v>0</v>
          </cell>
          <cell r="D115">
            <v>0</v>
          </cell>
          <cell r="E115">
            <v>0</v>
          </cell>
          <cell r="F115">
            <v>0</v>
          </cell>
          <cell r="G115">
            <v>0</v>
          </cell>
          <cell r="H115">
            <v>0</v>
          </cell>
          <cell r="I115">
            <v>0</v>
          </cell>
          <cell r="J115">
            <v>0</v>
          </cell>
          <cell r="K115">
            <v>0</v>
          </cell>
        </row>
        <row r="116">
          <cell r="C116">
            <v>0</v>
          </cell>
          <cell r="D116">
            <v>0</v>
          </cell>
          <cell r="E116">
            <v>0</v>
          </cell>
          <cell r="F116">
            <v>0</v>
          </cell>
          <cell r="G116">
            <v>0</v>
          </cell>
          <cell r="H116">
            <v>0</v>
          </cell>
          <cell r="I116">
            <v>0</v>
          </cell>
          <cell r="J116">
            <v>0</v>
          </cell>
          <cell r="K116">
            <v>0</v>
          </cell>
        </row>
        <row r="120">
          <cell r="C120">
            <v>0</v>
          </cell>
          <cell r="D120">
            <v>0</v>
          </cell>
          <cell r="E120">
            <v>0</v>
          </cell>
          <cell r="F120">
            <v>0</v>
          </cell>
          <cell r="G120">
            <v>0</v>
          </cell>
          <cell r="H120">
            <v>0</v>
          </cell>
          <cell r="I120">
            <v>0</v>
          </cell>
          <cell r="J120">
            <v>0</v>
          </cell>
          <cell r="K120">
            <v>0</v>
          </cell>
        </row>
        <row r="121">
          <cell r="C121">
            <v>0</v>
          </cell>
          <cell r="D121">
            <v>0</v>
          </cell>
          <cell r="E121">
            <v>0</v>
          </cell>
          <cell r="F121">
            <v>0</v>
          </cell>
          <cell r="G121">
            <v>0</v>
          </cell>
          <cell r="H121">
            <v>0</v>
          </cell>
          <cell r="I121">
            <v>0</v>
          </cell>
          <cell r="J121">
            <v>0</v>
          </cell>
          <cell r="K121">
            <v>0</v>
          </cell>
        </row>
        <row r="122">
          <cell r="C122">
            <v>0</v>
          </cell>
          <cell r="D122">
            <v>0</v>
          </cell>
          <cell r="E122">
            <v>0</v>
          </cell>
          <cell r="F122">
            <v>0</v>
          </cell>
          <cell r="G122">
            <v>0</v>
          </cell>
          <cell r="H122">
            <v>0</v>
          </cell>
          <cell r="I122">
            <v>0</v>
          </cell>
          <cell r="J122">
            <v>0</v>
          </cell>
          <cell r="K122">
            <v>0</v>
          </cell>
        </row>
        <row r="123">
          <cell r="C123">
            <v>0</v>
          </cell>
          <cell r="D123">
            <v>0</v>
          </cell>
          <cell r="E123">
            <v>0</v>
          </cell>
          <cell r="F123">
            <v>0</v>
          </cell>
          <cell r="G123">
            <v>0</v>
          </cell>
          <cell r="H123">
            <v>0</v>
          </cell>
          <cell r="I123">
            <v>0</v>
          </cell>
          <cell r="J123">
            <v>0</v>
          </cell>
          <cell r="K123">
            <v>0</v>
          </cell>
        </row>
        <row r="124">
          <cell r="C124">
            <v>0</v>
          </cell>
          <cell r="D124">
            <v>0</v>
          </cell>
          <cell r="E124">
            <v>0</v>
          </cell>
          <cell r="F124">
            <v>0</v>
          </cell>
          <cell r="G124">
            <v>0</v>
          </cell>
          <cell r="H124">
            <v>0</v>
          </cell>
          <cell r="I124">
            <v>0</v>
          </cell>
          <cell r="J124">
            <v>0</v>
          </cell>
          <cell r="K124">
            <v>0</v>
          </cell>
        </row>
        <row r="125">
          <cell r="C125">
            <v>0</v>
          </cell>
          <cell r="D125">
            <v>0</v>
          </cell>
          <cell r="E125">
            <v>0</v>
          </cell>
          <cell r="F125">
            <v>0</v>
          </cell>
          <cell r="G125">
            <v>0</v>
          </cell>
          <cell r="H125">
            <v>0</v>
          </cell>
          <cell r="I125">
            <v>0</v>
          </cell>
          <cell r="J125">
            <v>0</v>
          </cell>
          <cell r="K125">
            <v>0</v>
          </cell>
        </row>
        <row r="126">
          <cell r="C126">
            <v>0</v>
          </cell>
          <cell r="D126">
            <v>0</v>
          </cell>
          <cell r="E126">
            <v>0</v>
          </cell>
          <cell r="F126">
            <v>0</v>
          </cell>
          <cell r="G126">
            <v>0</v>
          </cell>
          <cell r="H126">
            <v>0</v>
          </cell>
          <cell r="I126">
            <v>0</v>
          </cell>
          <cell r="J126">
            <v>0</v>
          </cell>
          <cell r="K126">
            <v>0</v>
          </cell>
        </row>
        <row r="127">
          <cell r="C127">
            <v>0</v>
          </cell>
          <cell r="D127">
            <v>0</v>
          </cell>
          <cell r="E127">
            <v>0</v>
          </cell>
          <cell r="F127">
            <v>0</v>
          </cell>
          <cell r="G127">
            <v>0</v>
          </cell>
          <cell r="H127">
            <v>0</v>
          </cell>
          <cell r="I127">
            <v>0</v>
          </cell>
          <cell r="J127">
            <v>0</v>
          </cell>
          <cell r="K127">
            <v>0</v>
          </cell>
        </row>
        <row r="128">
          <cell r="C128">
            <v>0</v>
          </cell>
          <cell r="D128">
            <v>0</v>
          </cell>
          <cell r="E128">
            <v>0</v>
          </cell>
          <cell r="F128">
            <v>0</v>
          </cell>
          <cell r="G128">
            <v>0</v>
          </cell>
          <cell r="H128">
            <v>0</v>
          </cell>
          <cell r="I128">
            <v>0</v>
          </cell>
          <cell r="J128">
            <v>0</v>
          </cell>
          <cell r="K128">
            <v>0</v>
          </cell>
        </row>
        <row r="129">
          <cell r="C129">
            <v>0</v>
          </cell>
          <cell r="D129">
            <v>0</v>
          </cell>
          <cell r="E129">
            <v>0</v>
          </cell>
          <cell r="F129">
            <v>0</v>
          </cell>
          <cell r="G129">
            <v>0</v>
          </cell>
          <cell r="H129">
            <v>0</v>
          </cell>
          <cell r="I129">
            <v>0</v>
          </cell>
          <cell r="J129">
            <v>0</v>
          </cell>
          <cell r="K129">
            <v>0</v>
          </cell>
        </row>
        <row r="130">
          <cell r="C130">
            <v>0</v>
          </cell>
          <cell r="D130">
            <v>0</v>
          </cell>
          <cell r="E130">
            <v>0</v>
          </cell>
          <cell r="F130">
            <v>0</v>
          </cell>
          <cell r="G130">
            <v>0</v>
          </cell>
          <cell r="H130">
            <v>0</v>
          </cell>
          <cell r="I130">
            <v>0</v>
          </cell>
          <cell r="J130">
            <v>0</v>
          </cell>
          <cell r="K130">
            <v>0</v>
          </cell>
        </row>
        <row r="132">
          <cell r="C132">
            <v>0</v>
          </cell>
          <cell r="D132">
            <v>0</v>
          </cell>
          <cell r="E132">
            <v>0</v>
          </cell>
          <cell r="F132">
            <v>0</v>
          </cell>
          <cell r="G132">
            <v>0</v>
          </cell>
          <cell r="H132">
            <v>0</v>
          </cell>
          <cell r="I132">
            <v>0</v>
          </cell>
          <cell r="J132">
            <v>0</v>
          </cell>
          <cell r="K132">
            <v>0</v>
          </cell>
        </row>
        <row r="133">
          <cell r="C133">
            <v>0</v>
          </cell>
          <cell r="D133">
            <v>0</v>
          </cell>
          <cell r="E133">
            <v>0</v>
          </cell>
          <cell r="F133">
            <v>0</v>
          </cell>
          <cell r="G133">
            <v>0</v>
          </cell>
          <cell r="H133">
            <v>0</v>
          </cell>
          <cell r="I133">
            <v>0</v>
          </cell>
          <cell r="J133">
            <v>0</v>
          </cell>
          <cell r="K133">
            <v>0</v>
          </cell>
        </row>
        <row r="134">
          <cell r="C134">
            <v>0</v>
          </cell>
          <cell r="D134">
            <v>0</v>
          </cell>
          <cell r="E134">
            <v>0</v>
          </cell>
          <cell r="F134">
            <v>0</v>
          </cell>
          <cell r="G134">
            <v>0</v>
          </cell>
          <cell r="H134">
            <v>0</v>
          </cell>
          <cell r="I134">
            <v>0</v>
          </cell>
          <cell r="J134">
            <v>0</v>
          </cell>
          <cell r="K134">
            <v>0</v>
          </cell>
        </row>
        <row r="137">
          <cell r="C137">
            <v>0</v>
          </cell>
          <cell r="D137">
            <v>0</v>
          </cell>
          <cell r="E137">
            <v>0</v>
          </cell>
          <cell r="F137">
            <v>0</v>
          </cell>
          <cell r="G137">
            <v>0</v>
          </cell>
          <cell r="H137">
            <v>0</v>
          </cell>
          <cell r="I137">
            <v>0</v>
          </cell>
          <cell r="J137">
            <v>0</v>
          </cell>
          <cell r="K137">
            <v>0</v>
          </cell>
        </row>
        <row r="140">
          <cell r="C140">
            <v>0</v>
          </cell>
          <cell r="D140">
            <v>0</v>
          </cell>
          <cell r="E140">
            <v>0</v>
          </cell>
          <cell r="F140">
            <v>0</v>
          </cell>
          <cell r="G140">
            <v>0</v>
          </cell>
          <cell r="H140">
            <v>0</v>
          </cell>
          <cell r="I140">
            <v>0</v>
          </cell>
          <cell r="J140">
            <v>0</v>
          </cell>
          <cell r="K140">
            <v>0</v>
          </cell>
        </row>
        <row r="142">
          <cell r="C142">
            <v>0</v>
          </cell>
          <cell r="D142">
            <v>0</v>
          </cell>
          <cell r="E142">
            <v>0</v>
          </cell>
          <cell r="F142">
            <v>0</v>
          </cell>
          <cell r="G142">
            <v>0</v>
          </cell>
          <cell r="H142">
            <v>0</v>
          </cell>
          <cell r="I142">
            <v>0</v>
          </cell>
          <cell r="J142">
            <v>0</v>
          </cell>
          <cell r="K142">
            <v>0</v>
          </cell>
        </row>
        <row r="143">
          <cell r="C143">
            <v>0</v>
          </cell>
          <cell r="D143">
            <v>0</v>
          </cell>
          <cell r="E143">
            <v>0</v>
          </cell>
          <cell r="F143">
            <v>0</v>
          </cell>
          <cell r="G143">
            <v>0</v>
          </cell>
          <cell r="H143">
            <v>0</v>
          </cell>
          <cell r="I143">
            <v>0</v>
          </cell>
          <cell r="J143">
            <v>0</v>
          </cell>
          <cell r="K143">
            <v>0</v>
          </cell>
        </row>
        <row r="144">
          <cell r="C144">
            <v>0</v>
          </cell>
          <cell r="D144">
            <v>0</v>
          </cell>
          <cell r="E144">
            <v>0</v>
          </cell>
          <cell r="F144">
            <v>0</v>
          </cell>
          <cell r="G144">
            <v>0</v>
          </cell>
          <cell r="H144">
            <v>0</v>
          </cell>
          <cell r="I144">
            <v>0</v>
          </cell>
          <cell r="J144">
            <v>0</v>
          </cell>
          <cell r="K144">
            <v>0</v>
          </cell>
        </row>
        <row r="145">
          <cell r="C145">
            <v>0</v>
          </cell>
          <cell r="D145">
            <v>0</v>
          </cell>
          <cell r="E145">
            <v>0</v>
          </cell>
          <cell r="H145">
            <v>0</v>
          </cell>
        </row>
        <row r="146">
          <cell r="C146">
            <v>0</v>
          </cell>
          <cell r="D146">
            <v>0</v>
          </cell>
          <cell r="E146">
            <v>0</v>
          </cell>
          <cell r="F146">
            <v>0</v>
          </cell>
          <cell r="G146">
            <v>0</v>
          </cell>
          <cell r="H146">
            <v>0</v>
          </cell>
          <cell r="I146">
            <v>0</v>
          </cell>
          <cell r="J146">
            <v>0</v>
          </cell>
          <cell r="K146">
            <v>0</v>
          </cell>
        </row>
        <row r="147">
          <cell r="C147">
            <v>0</v>
          </cell>
          <cell r="D147">
            <v>0</v>
          </cell>
          <cell r="E147">
            <v>0</v>
          </cell>
          <cell r="F147">
            <v>0</v>
          </cell>
          <cell r="G147">
            <v>0</v>
          </cell>
          <cell r="H147">
            <v>0</v>
          </cell>
          <cell r="I147">
            <v>0</v>
          </cell>
          <cell r="J147">
            <v>0</v>
          </cell>
          <cell r="K147">
            <v>0</v>
          </cell>
        </row>
        <row r="150">
          <cell r="C150">
            <v>0</v>
          </cell>
          <cell r="D150">
            <v>0</v>
          </cell>
          <cell r="E150">
            <v>0</v>
          </cell>
          <cell r="F150">
            <v>0</v>
          </cell>
          <cell r="G150">
            <v>0</v>
          </cell>
          <cell r="H150">
            <v>0</v>
          </cell>
          <cell r="I150">
            <v>0</v>
          </cell>
          <cell r="J150">
            <v>0</v>
          </cell>
          <cell r="K150">
            <v>0</v>
          </cell>
        </row>
        <row r="153">
          <cell r="C153">
            <v>0</v>
          </cell>
          <cell r="D153">
            <v>0</v>
          </cell>
          <cell r="E153">
            <v>0</v>
          </cell>
          <cell r="F153">
            <v>0</v>
          </cell>
          <cell r="G153">
            <v>0</v>
          </cell>
          <cell r="H153">
            <v>0</v>
          </cell>
          <cell r="I153">
            <v>0</v>
          </cell>
          <cell r="J153">
            <v>0</v>
          </cell>
          <cell r="K153">
            <v>0</v>
          </cell>
        </row>
        <row r="156">
          <cell r="C156">
            <v>0</v>
          </cell>
          <cell r="D156">
            <v>0</v>
          </cell>
          <cell r="E156">
            <v>0</v>
          </cell>
          <cell r="F156">
            <v>0</v>
          </cell>
          <cell r="G156">
            <v>0</v>
          </cell>
          <cell r="H156">
            <v>0</v>
          </cell>
          <cell r="I156">
            <v>0</v>
          </cell>
          <cell r="J156">
            <v>0</v>
          </cell>
          <cell r="K156">
            <v>0</v>
          </cell>
        </row>
        <row r="159">
          <cell r="C159">
            <v>0</v>
          </cell>
          <cell r="D159">
            <v>0</v>
          </cell>
          <cell r="E159">
            <v>0</v>
          </cell>
          <cell r="F159">
            <v>0</v>
          </cell>
          <cell r="G159">
            <v>0</v>
          </cell>
          <cell r="H159">
            <v>0</v>
          </cell>
          <cell r="I159">
            <v>0</v>
          </cell>
          <cell r="J159">
            <v>0</v>
          </cell>
          <cell r="K159">
            <v>0</v>
          </cell>
        </row>
        <row r="162">
          <cell r="C162">
            <v>0</v>
          </cell>
          <cell r="D162">
            <v>0</v>
          </cell>
          <cell r="E162">
            <v>0</v>
          </cell>
          <cell r="F162">
            <v>0</v>
          </cell>
          <cell r="G162">
            <v>0</v>
          </cell>
          <cell r="H162">
            <v>0</v>
          </cell>
          <cell r="I162">
            <v>0</v>
          </cell>
          <cell r="J162">
            <v>0</v>
          </cell>
          <cell r="K162">
            <v>0</v>
          </cell>
        </row>
        <row r="165">
          <cell r="C165">
            <v>0</v>
          </cell>
          <cell r="D165">
            <v>0</v>
          </cell>
          <cell r="E165">
            <v>0</v>
          </cell>
          <cell r="F165">
            <v>0</v>
          </cell>
          <cell r="G165">
            <v>0</v>
          </cell>
          <cell r="H165">
            <v>0</v>
          </cell>
          <cell r="I165">
            <v>0</v>
          </cell>
          <cell r="J165">
            <v>0</v>
          </cell>
          <cell r="K165">
            <v>0</v>
          </cell>
        </row>
        <row r="167">
          <cell r="C167">
            <v>0</v>
          </cell>
          <cell r="D167">
            <v>0</v>
          </cell>
          <cell r="E167">
            <v>0</v>
          </cell>
          <cell r="H167">
            <v>0</v>
          </cell>
        </row>
      </sheetData>
      <sheetData sheetId="17">
        <row r="8">
          <cell r="C8">
            <v>0</v>
          </cell>
          <cell r="D8">
            <v>0</v>
          </cell>
          <cell r="E8">
            <v>0</v>
          </cell>
          <cell r="F8">
            <v>0</v>
          </cell>
          <cell r="G8">
            <v>0</v>
          </cell>
          <cell r="H8">
            <v>0</v>
          </cell>
          <cell r="I8">
            <v>0</v>
          </cell>
          <cell r="J8">
            <v>0</v>
          </cell>
          <cell r="K8">
            <v>0</v>
          </cell>
        </row>
        <row r="9">
          <cell r="C9">
            <v>0</v>
          </cell>
          <cell r="D9">
            <v>0</v>
          </cell>
          <cell r="E9">
            <v>0</v>
          </cell>
          <cell r="F9">
            <v>0</v>
          </cell>
          <cell r="G9">
            <v>0</v>
          </cell>
          <cell r="H9">
            <v>0</v>
          </cell>
          <cell r="I9">
            <v>0</v>
          </cell>
          <cell r="J9">
            <v>0</v>
          </cell>
          <cell r="K9">
            <v>0</v>
          </cell>
        </row>
        <row r="10">
          <cell r="C10">
            <v>0</v>
          </cell>
          <cell r="D10">
            <v>0</v>
          </cell>
          <cell r="E10">
            <v>0</v>
          </cell>
          <cell r="F10">
            <v>0</v>
          </cell>
          <cell r="G10">
            <v>0</v>
          </cell>
          <cell r="H10">
            <v>0</v>
          </cell>
          <cell r="I10">
            <v>0</v>
          </cell>
          <cell r="J10">
            <v>0</v>
          </cell>
          <cell r="K10">
            <v>0</v>
          </cell>
        </row>
        <row r="11">
          <cell r="C11">
            <v>0</v>
          </cell>
          <cell r="D11">
            <v>0</v>
          </cell>
          <cell r="E11">
            <v>0</v>
          </cell>
          <cell r="F11">
            <v>0</v>
          </cell>
          <cell r="G11">
            <v>0</v>
          </cell>
          <cell r="H11">
            <v>0</v>
          </cell>
          <cell r="I11">
            <v>0</v>
          </cell>
          <cell r="J11">
            <v>0</v>
          </cell>
          <cell r="K11">
            <v>0</v>
          </cell>
        </row>
        <row r="13">
          <cell r="C13">
            <v>0</v>
          </cell>
          <cell r="D13">
            <v>0</v>
          </cell>
          <cell r="E13">
            <v>0</v>
          </cell>
          <cell r="F13">
            <v>0</v>
          </cell>
          <cell r="G13">
            <v>0</v>
          </cell>
          <cell r="H13">
            <v>0</v>
          </cell>
          <cell r="I13">
            <v>0</v>
          </cell>
          <cell r="J13">
            <v>0</v>
          </cell>
          <cell r="K13">
            <v>0</v>
          </cell>
        </row>
        <row r="14">
          <cell r="C14">
            <v>0</v>
          </cell>
          <cell r="D14">
            <v>0</v>
          </cell>
          <cell r="E14">
            <v>0</v>
          </cell>
          <cell r="F14">
            <v>0</v>
          </cell>
          <cell r="G14">
            <v>0</v>
          </cell>
          <cell r="H14">
            <v>0</v>
          </cell>
          <cell r="I14">
            <v>0</v>
          </cell>
          <cell r="J14">
            <v>0</v>
          </cell>
          <cell r="K14">
            <v>0</v>
          </cell>
        </row>
        <row r="15">
          <cell r="C15">
            <v>0</v>
          </cell>
          <cell r="D15">
            <v>0</v>
          </cell>
          <cell r="E15">
            <v>0</v>
          </cell>
          <cell r="F15">
            <v>0</v>
          </cell>
          <cell r="G15">
            <v>0</v>
          </cell>
          <cell r="H15">
            <v>0</v>
          </cell>
          <cell r="I15">
            <v>0</v>
          </cell>
          <cell r="J15">
            <v>0</v>
          </cell>
          <cell r="K15">
            <v>0</v>
          </cell>
        </row>
        <row r="17">
          <cell r="C17">
            <v>0</v>
          </cell>
          <cell r="D17">
            <v>0</v>
          </cell>
          <cell r="E17">
            <v>0</v>
          </cell>
          <cell r="F17">
            <v>0</v>
          </cell>
          <cell r="G17">
            <v>0</v>
          </cell>
          <cell r="H17">
            <v>0</v>
          </cell>
          <cell r="I17">
            <v>0</v>
          </cell>
          <cell r="J17">
            <v>0</v>
          </cell>
          <cell r="K17">
            <v>0</v>
          </cell>
        </row>
        <row r="18">
          <cell r="C18">
            <v>0</v>
          </cell>
          <cell r="D18">
            <v>0</v>
          </cell>
          <cell r="E18">
            <v>0</v>
          </cell>
          <cell r="F18">
            <v>0</v>
          </cell>
          <cell r="G18">
            <v>0</v>
          </cell>
          <cell r="H18">
            <v>0</v>
          </cell>
          <cell r="I18">
            <v>0</v>
          </cell>
          <cell r="J18">
            <v>0</v>
          </cell>
          <cell r="K18">
            <v>0</v>
          </cell>
        </row>
        <row r="19">
          <cell r="C19">
            <v>0</v>
          </cell>
          <cell r="D19">
            <v>0</v>
          </cell>
          <cell r="E19">
            <v>0</v>
          </cell>
          <cell r="F19">
            <v>0</v>
          </cell>
          <cell r="G19">
            <v>0</v>
          </cell>
          <cell r="H19">
            <v>0</v>
          </cell>
          <cell r="I19">
            <v>0</v>
          </cell>
          <cell r="J19">
            <v>0</v>
          </cell>
          <cell r="K19">
            <v>0</v>
          </cell>
        </row>
        <row r="20">
          <cell r="C20">
            <v>0</v>
          </cell>
          <cell r="D20">
            <v>0</v>
          </cell>
          <cell r="E20">
            <v>0</v>
          </cell>
          <cell r="F20">
            <v>0</v>
          </cell>
          <cell r="G20">
            <v>0</v>
          </cell>
          <cell r="H20">
            <v>0</v>
          </cell>
          <cell r="I20">
            <v>0</v>
          </cell>
          <cell r="J20">
            <v>0</v>
          </cell>
          <cell r="K20">
            <v>0</v>
          </cell>
        </row>
        <row r="21">
          <cell r="C21">
            <v>0</v>
          </cell>
          <cell r="D21">
            <v>0</v>
          </cell>
          <cell r="E21">
            <v>0</v>
          </cell>
          <cell r="F21">
            <v>0</v>
          </cell>
          <cell r="G21">
            <v>0</v>
          </cell>
          <cell r="H21">
            <v>0</v>
          </cell>
          <cell r="I21">
            <v>0</v>
          </cell>
          <cell r="J21">
            <v>0</v>
          </cell>
          <cell r="K21">
            <v>0</v>
          </cell>
        </row>
        <row r="22">
          <cell r="C22">
            <v>0</v>
          </cell>
          <cell r="D22">
            <v>0</v>
          </cell>
          <cell r="E22">
            <v>0</v>
          </cell>
          <cell r="F22">
            <v>0</v>
          </cell>
          <cell r="G22">
            <v>0</v>
          </cell>
          <cell r="H22">
            <v>0</v>
          </cell>
          <cell r="I22">
            <v>0</v>
          </cell>
          <cell r="J22">
            <v>0</v>
          </cell>
          <cell r="K22">
            <v>0</v>
          </cell>
        </row>
        <row r="23">
          <cell r="C23">
            <v>0</v>
          </cell>
          <cell r="D23">
            <v>0</v>
          </cell>
          <cell r="E23">
            <v>0</v>
          </cell>
          <cell r="F23">
            <v>0</v>
          </cell>
          <cell r="G23">
            <v>0</v>
          </cell>
          <cell r="H23">
            <v>0</v>
          </cell>
          <cell r="I23">
            <v>0</v>
          </cell>
          <cell r="J23">
            <v>0</v>
          </cell>
          <cell r="K23">
            <v>0</v>
          </cell>
        </row>
        <row r="24">
          <cell r="C24">
            <v>0</v>
          </cell>
          <cell r="D24">
            <v>0</v>
          </cell>
          <cell r="E24">
            <v>0</v>
          </cell>
          <cell r="F24">
            <v>0</v>
          </cell>
          <cell r="G24">
            <v>0</v>
          </cell>
          <cell r="H24">
            <v>0</v>
          </cell>
          <cell r="I24">
            <v>0</v>
          </cell>
          <cell r="J24">
            <v>0</v>
          </cell>
          <cell r="K24">
            <v>0</v>
          </cell>
        </row>
        <row r="25">
          <cell r="C25">
            <v>0</v>
          </cell>
          <cell r="D25">
            <v>0</v>
          </cell>
          <cell r="E25">
            <v>0</v>
          </cell>
          <cell r="F25">
            <v>0</v>
          </cell>
          <cell r="G25">
            <v>0</v>
          </cell>
          <cell r="H25">
            <v>0</v>
          </cell>
          <cell r="I25">
            <v>0</v>
          </cell>
          <cell r="J25">
            <v>0</v>
          </cell>
          <cell r="K25">
            <v>0</v>
          </cell>
        </row>
        <row r="27">
          <cell r="C27">
            <v>0</v>
          </cell>
          <cell r="D27">
            <v>0</v>
          </cell>
          <cell r="E27">
            <v>0</v>
          </cell>
          <cell r="F27">
            <v>0</v>
          </cell>
          <cell r="G27">
            <v>0</v>
          </cell>
          <cell r="H27">
            <v>0</v>
          </cell>
          <cell r="I27">
            <v>0</v>
          </cell>
          <cell r="J27">
            <v>0</v>
          </cell>
          <cell r="K27">
            <v>0</v>
          </cell>
        </row>
        <row r="28">
          <cell r="C28">
            <v>0</v>
          </cell>
          <cell r="D28">
            <v>0</v>
          </cell>
          <cell r="E28">
            <v>0</v>
          </cell>
          <cell r="F28">
            <v>0</v>
          </cell>
          <cell r="G28">
            <v>0</v>
          </cell>
          <cell r="H28">
            <v>0</v>
          </cell>
          <cell r="I28">
            <v>0</v>
          </cell>
          <cell r="J28">
            <v>0</v>
          </cell>
          <cell r="K28">
            <v>0</v>
          </cell>
        </row>
        <row r="29">
          <cell r="C29">
            <v>0</v>
          </cell>
          <cell r="D29">
            <v>0</v>
          </cell>
          <cell r="E29">
            <v>0</v>
          </cell>
          <cell r="F29">
            <v>0</v>
          </cell>
          <cell r="G29">
            <v>0</v>
          </cell>
          <cell r="H29">
            <v>0</v>
          </cell>
          <cell r="I29">
            <v>0</v>
          </cell>
          <cell r="J29">
            <v>0</v>
          </cell>
          <cell r="K29">
            <v>0</v>
          </cell>
        </row>
        <row r="30">
          <cell r="C30">
            <v>0</v>
          </cell>
          <cell r="D30">
            <v>0</v>
          </cell>
          <cell r="E30">
            <v>0</v>
          </cell>
          <cell r="F30">
            <v>0</v>
          </cell>
          <cell r="G30">
            <v>0</v>
          </cell>
          <cell r="H30">
            <v>0</v>
          </cell>
          <cell r="I30">
            <v>0</v>
          </cell>
          <cell r="J30">
            <v>0</v>
          </cell>
          <cell r="K30">
            <v>0</v>
          </cell>
        </row>
        <row r="31">
          <cell r="C31">
            <v>0</v>
          </cell>
          <cell r="D31">
            <v>0</v>
          </cell>
          <cell r="E31">
            <v>0</v>
          </cell>
          <cell r="F31">
            <v>0</v>
          </cell>
          <cell r="G31">
            <v>0</v>
          </cell>
          <cell r="H31">
            <v>0</v>
          </cell>
          <cell r="I31">
            <v>0</v>
          </cell>
          <cell r="J31">
            <v>0</v>
          </cell>
          <cell r="K31">
            <v>0</v>
          </cell>
        </row>
        <row r="32">
          <cell r="C32">
            <v>0</v>
          </cell>
          <cell r="D32">
            <v>0</v>
          </cell>
          <cell r="E32">
            <v>0</v>
          </cell>
          <cell r="F32">
            <v>0</v>
          </cell>
          <cell r="G32">
            <v>0</v>
          </cell>
          <cell r="H32">
            <v>0</v>
          </cell>
          <cell r="I32">
            <v>0</v>
          </cell>
          <cell r="J32">
            <v>0</v>
          </cell>
          <cell r="K32">
            <v>0</v>
          </cell>
        </row>
        <row r="33">
          <cell r="C33">
            <v>0</v>
          </cell>
          <cell r="D33">
            <v>0</v>
          </cell>
          <cell r="E33">
            <v>0</v>
          </cell>
          <cell r="F33">
            <v>0</v>
          </cell>
          <cell r="G33">
            <v>0</v>
          </cell>
          <cell r="H33">
            <v>0</v>
          </cell>
          <cell r="I33">
            <v>0</v>
          </cell>
          <cell r="J33">
            <v>0</v>
          </cell>
          <cell r="K33">
            <v>0</v>
          </cell>
        </row>
        <row r="34">
          <cell r="C34">
            <v>0</v>
          </cell>
          <cell r="D34">
            <v>0</v>
          </cell>
          <cell r="E34">
            <v>0</v>
          </cell>
          <cell r="F34">
            <v>0</v>
          </cell>
          <cell r="G34">
            <v>0</v>
          </cell>
          <cell r="H34">
            <v>0</v>
          </cell>
          <cell r="I34">
            <v>0</v>
          </cell>
          <cell r="J34">
            <v>0</v>
          </cell>
          <cell r="K34">
            <v>0</v>
          </cell>
        </row>
        <row r="35">
          <cell r="C35">
            <v>0</v>
          </cell>
          <cell r="D35">
            <v>0</v>
          </cell>
          <cell r="E35">
            <v>0</v>
          </cell>
          <cell r="F35">
            <v>0</v>
          </cell>
          <cell r="G35">
            <v>0</v>
          </cell>
          <cell r="H35">
            <v>0</v>
          </cell>
          <cell r="I35">
            <v>0</v>
          </cell>
          <cell r="J35">
            <v>0</v>
          </cell>
          <cell r="K35">
            <v>0</v>
          </cell>
        </row>
        <row r="36">
          <cell r="C36">
            <v>0</v>
          </cell>
          <cell r="D36">
            <v>0</v>
          </cell>
          <cell r="E36">
            <v>0</v>
          </cell>
          <cell r="F36">
            <v>0</v>
          </cell>
          <cell r="G36">
            <v>0</v>
          </cell>
          <cell r="H36">
            <v>0</v>
          </cell>
          <cell r="I36">
            <v>0</v>
          </cell>
          <cell r="J36">
            <v>0</v>
          </cell>
          <cell r="K36">
            <v>0</v>
          </cell>
        </row>
        <row r="38">
          <cell r="C38">
            <v>0</v>
          </cell>
          <cell r="D38">
            <v>0</v>
          </cell>
          <cell r="E38">
            <v>0</v>
          </cell>
          <cell r="F38">
            <v>0</v>
          </cell>
          <cell r="G38">
            <v>0</v>
          </cell>
          <cell r="H38">
            <v>0</v>
          </cell>
          <cell r="I38">
            <v>0</v>
          </cell>
          <cell r="J38">
            <v>0</v>
          </cell>
          <cell r="K38">
            <v>0</v>
          </cell>
        </row>
        <row r="39">
          <cell r="C39">
            <v>0</v>
          </cell>
          <cell r="D39">
            <v>0</v>
          </cell>
          <cell r="E39">
            <v>0</v>
          </cell>
          <cell r="F39">
            <v>0</v>
          </cell>
          <cell r="G39">
            <v>0</v>
          </cell>
          <cell r="H39">
            <v>0</v>
          </cell>
          <cell r="I39">
            <v>0</v>
          </cell>
          <cell r="J39">
            <v>0</v>
          </cell>
          <cell r="K39">
            <v>0</v>
          </cell>
        </row>
        <row r="40">
          <cell r="C40">
            <v>0</v>
          </cell>
          <cell r="D40">
            <v>0</v>
          </cell>
          <cell r="E40">
            <v>0</v>
          </cell>
          <cell r="F40">
            <v>0</v>
          </cell>
          <cell r="G40">
            <v>0</v>
          </cell>
          <cell r="H40">
            <v>0</v>
          </cell>
          <cell r="I40">
            <v>0</v>
          </cell>
          <cell r="J40">
            <v>0</v>
          </cell>
          <cell r="K40">
            <v>0</v>
          </cell>
        </row>
        <row r="41">
          <cell r="C41">
            <v>0</v>
          </cell>
          <cell r="D41">
            <v>0</v>
          </cell>
          <cell r="E41">
            <v>0</v>
          </cell>
          <cell r="F41">
            <v>0</v>
          </cell>
          <cell r="G41">
            <v>0</v>
          </cell>
          <cell r="H41">
            <v>0</v>
          </cell>
          <cell r="I41">
            <v>0</v>
          </cell>
          <cell r="J41">
            <v>0</v>
          </cell>
          <cell r="K41">
            <v>0</v>
          </cell>
        </row>
        <row r="42">
          <cell r="C42">
            <v>0</v>
          </cell>
          <cell r="D42">
            <v>0</v>
          </cell>
          <cell r="E42">
            <v>0</v>
          </cell>
          <cell r="F42">
            <v>0</v>
          </cell>
          <cell r="G42">
            <v>0</v>
          </cell>
          <cell r="H42">
            <v>0</v>
          </cell>
          <cell r="I42">
            <v>0</v>
          </cell>
          <cell r="J42">
            <v>0</v>
          </cell>
          <cell r="K42">
            <v>0</v>
          </cell>
        </row>
        <row r="43">
          <cell r="C43">
            <v>0</v>
          </cell>
          <cell r="D43">
            <v>0</v>
          </cell>
          <cell r="E43">
            <v>0</v>
          </cell>
          <cell r="F43">
            <v>0</v>
          </cell>
          <cell r="G43">
            <v>0</v>
          </cell>
          <cell r="H43">
            <v>0</v>
          </cell>
          <cell r="I43">
            <v>0</v>
          </cell>
          <cell r="J43">
            <v>0</v>
          </cell>
          <cell r="K43">
            <v>0</v>
          </cell>
        </row>
        <row r="45">
          <cell r="C45">
            <v>0</v>
          </cell>
          <cell r="D45">
            <v>0</v>
          </cell>
          <cell r="E45">
            <v>0</v>
          </cell>
          <cell r="F45">
            <v>0</v>
          </cell>
          <cell r="G45">
            <v>0</v>
          </cell>
          <cell r="H45">
            <v>0</v>
          </cell>
          <cell r="I45">
            <v>0</v>
          </cell>
          <cell r="J45">
            <v>0</v>
          </cell>
          <cell r="K45">
            <v>0</v>
          </cell>
        </row>
        <row r="46">
          <cell r="C46">
            <v>0</v>
          </cell>
          <cell r="D46">
            <v>0</v>
          </cell>
          <cell r="E46">
            <v>0</v>
          </cell>
          <cell r="F46">
            <v>0</v>
          </cell>
          <cell r="G46">
            <v>0</v>
          </cell>
          <cell r="H46">
            <v>0</v>
          </cell>
          <cell r="I46">
            <v>0</v>
          </cell>
          <cell r="J46">
            <v>0</v>
          </cell>
          <cell r="K46">
            <v>0</v>
          </cell>
        </row>
        <row r="47">
          <cell r="C47">
            <v>0</v>
          </cell>
          <cell r="D47">
            <v>0</v>
          </cell>
          <cell r="E47">
            <v>0</v>
          </cell>
          <cell r="F47">
            <v>0</v>
          </cell>
          <cell r="G47">
            <v>0</v>
          </cell>
          <cell r="H47">
            <v>0</v>
          </cell>
          <cell r="I47">
            <v>0</v>
          </cell>
          <cell r="J47">
            <v>0</v>
          </cell>
          <cell r="K47">
            <v>0</v>
          </cell>
        </row>
        <row r="48">
          <cell r="C48">
            <v>0</v>
          </cell>
          <cell r="D48">
            <v>0</v>
          </cell>
          <cell r="E48">
            <v>0</v>
          </cell>
          <cell r="F48">
            <v>0</v>
          </cell>
          <cell r="G48">
            <v>0</v>
          </cell>
          <cell r="H48">
            <v>0</v>
          </cell>
          <cell r="I48">
            <v>0</v>
          </cell>
          <cell r="J48">
            <v>0</v>
          </cell>
          <cell r="K48">
            <v>0</v>
          </cell>
        </row>
        <row r="49">
          <cell r="C49">
            <v>0</v>
          </cell>
          <cell r="D49">
            <v>0</v>
          </cell>
          <cell r="E49">
            <v>0</v>
          </cell>
          <cell r="F49">
            <v>0</v>
          </cell>
          <cell r="G49">
            <v>0</v>
          </cell>
          <cell r="H49">
            <v>0</v>
          </cell>
          <cell r="I49">
            <v>0</v>
          </cell>
          <cell r="J49">
            <v>0</v>
          </cell>
          <cell r="K49">
            <v>0</v>
          </cell>
        </row>
        <row r="50">
          <cell r="C50">
            <v>0</v>
          </cell>
          <cell r="D50">
            <v>0</v>
          </cell>
          <cell r="E50">
            <v>0</v>
          </cell>
          <cell r="F50">
            <v>0</v>
          </cell>
          <cell r="G50">
            <v>0</v>
          </cell>
          <cell r="H50">
            <v>0</v>
          </cell>
          <cell r="I50">
            <v>0</v>
          </cell>
          <cell r="J50">
            <v>0</v>
          </cell>
          <cell r="K50">
            <v>0</v>
          </cell>
        </row>
        <row r="51">
          <cell r="C51">
            <v>0</v>
          </cell>
          <cell r="D51">
            <v>0</v>
          </cell>
          <cell r="E51">
            <v>0</v>
          </cell>
          <cell r="F51">
            <v>0</v>
          </cell>
          <cell r="G51">
            <v>0</v>
          </cell>
          <cell r="H51">
            <v>0</v>
          </cell>
          <cell r="I51">
            <v>0</v>
          </cell>
          <cell r="J51">
            <v>0</v>
          </cell>
          <cell r="K51">
            <v>0</v>
          </cell>
        </row>
        <row r="53">
          <cell r="C53">
            <v>0</v>
          </cell>
          <cell r="D53">
            <v>0</v>
          </cell>
          <cell r="E53">
            <v>0</v>
          </cell>
          <cell r="F53">
            <v>0</v>
          </cell>
          <cell r="G53">
            <v>0</v>
          </cell>
          <cell r="H53">
            <v>0</v>
          </cell>
          <cell r="I53">
            <v>0</v>
          </cell>
          <cell r="J53">
            <v>0</v>
          </cell>
          <cell r="K53">
            <v>0</v>
          </cell>
        </row>
        <row r="54">
          <cell r="C54">
            <v>0</v>
          </cell>
          <cell r="D54">
            <v>0</v>
          </cell>
          <cell r="E54">
            <v>0</v>
          </cell>
          <cell r="F54">
            <v>0</v>
          </cell>
          <cell r="G54">
            <v>0</v>
          </cell>
          <cell r="H54">
            <v>0</v>
          </cell>
          <cell r="I54">
            <v>0</v>
          </cell>
          <cell r="J54">
            <v>0</v>
          </cell>
          <cell r="K54">
            <v>0</v>
          </cell>
        </row>
        <row r="55">
          <cell r="C55">
            <v>0</v>
          </cell>
          <cell r="D55">
            <v>0</v>
          </cell>
          <cell r="E55">
            <v>0</v>
          </cell>
          <cell r="F55">
            <v>0</v>
          </cell>
          <cell r="G55">
            <v>0</v>
          </cell>
          <cell r="H55">
            <v>0</v>
          </cell>
          <cell r="I55">
            <v>0</v>
          </cell>
          <cell r="J55">
            <v>0</v>
          </cell>
          <cell r="K55">
            <v>0</v>
          </cell>
        </row>
        <row r="56">
          <cell r="C56">
            <v>0</v>
          </cell>
          <cell r="D56">
            <v>0</v>
          </cell>
          <cell r="E56">
            <v>0</v>
          </cell>
          <cell r="F56">
            <v>0</v>
          </cell>
          <cell r="G56">
            <v>0</v>
          </cell>
          <cell r="H56">
            <v>0</v>
          </cell>
          <cell r="I56">
            <v>0</v>
          </cell>
          <cell r="J56">
            <v>0</v>
          </cell>
          <cell r="K56">
            <v>0</v>
          </cell>
        </row>
        <row r="57">
          <cell r="C57">
            <v>0</v>
          </cell>
          <cell r="D57">
            <v>0</v>
          </cell>
          <cell r="E57">
            <v>0</v>
          </cell>
          <cell r="F57">
            <v>0</v>
          </cell>
          <cell r="G57">
            <v>0</v>
          </cell>
          <cell r="H57">
            <v>0</v>
          </cell>
          <cell r="I57">
            <v>0</v>
          </cell>
          <cell r="J57">
            <v>0</v>
          </cell>
          <cell r="K57">
            <v>0</v>
          </cell>
        </row>
        <row r="58">
          <cell r="C58">
            <v>0</v>
          </cell>
          <cell r="D58">
            <v>0</v>
          </cell>
          <cell r="E58">
            <v>0</v>
          </cell>
          <cell r="F58">
            <v>0</v>
          </cell>
          <cell r="G58">
            <v>0</v>
          </cell>
          <cell r="H58">
            <v>0</v>
          </cell>
          <cell r="I58">
            <v>0</v>
          </cell>
          <cell r="J58">
            <v>0</v>
          </cell>
          <cell r="K58">
            <v>0</v>
          </cell>
        </row>
        <row r="59">
          <cell r="C59">
            <v>0</v>
          </cell>
          <cell r="D59">
            <v>0</v>
          </cell>
          <cell r="E59">
            <v>0</v>
          </cell>
          <cell r="F59">
            <v>0</v>
          </cell>
          <cell r="G59">
            <v>0</v>
          </cell>
          <cell r="H59">
            <v>0</v>
          </cell>
          <cell r="I59">
            <v>0</v>
          </cell>
          <cell r="J59">
            <v>0</v>
          </cell>
          <cell r="K59">
            <v>0</v>
          </cell>
        </row>
        <row r="60">
          <cell r="C60">
            <v>0</v>
          </cell>
          <cell r="D60">
            <v>0</v>
          </cell>
          <cell r="E60">
            <v>0</v>
          </cell>
          <cell r="F60">
            <v>0</v>
          </cell>
          <cell r="G60">
            <v>0</v>
          </cell>
          <cell r="H60">
            <v>0</v>
          </cell>
          <cell r="I60">
            <v>0</v>
          </cell>
          <cell r="J60">
            <v>0</v>
          </cell>
          <cell r="K60">
            <v>0</v>
          </cell>
        </row>
        <row r="61">
          <cell r="C61">
            <v>0</v>
          </cell>
          <cell r="D61">
            <v>0</v>
          </cell>
          <cell r="E61">
            <v>0</v>
          </cell>
          <cell r="F61">
            <v>0</v>
          </cell>
          <cell r="G61">
            <v>0</v>
          </cell>
          <cell r="H61">
            <v>0</v>
          </cell>
          <cell r="I61">
            <v>0</v>
          </cell>
          <cell r="J61">
            <v>0</v>
          </cell>
          <cell r="K61">
            <v>0</v>
          </cell>
        </row>
        <row r="63">
          <cell r="C63">
            <v>0</v>
          </cell>
          <cell r="D63">
            <v>0</v>
          </cell>
          <cell r="E63">
            <v>0</v>
          </cell>
          <cell r="F63">
            <v>0</v>
          </cell>
          <cell r="G63">
            <v>0</v>
          </cell>
          <cell r="H63">
            <v>0</v>
          </cell>
          <cell r="I63">
            <v>0</v>
          </cell>
          <cell r="J63">
            <v>0</v>
          </cell>
          <cell r="K63">
            <v>0</v>
          </cell>
        </row>
        <row r="64">
          <cell r="C64">
            <v>0</v>
          </cell>
          <cell r="D64">
            <v>0</v>
          </cell>
          <cell r="E64">
            <v>0</v>
          </cell>
          <cell r="F64">
            <v>0</v>
          </cell>
          <cell r="G64">
            <v>0</v>
          </cell>
          <cell r="H64">
            <v>0</v>
          </cell>
          <cell r="I64">
            <v>0</v>
          </cell>
          <cell r="J64">
            <v>0</v>
          </cell>
          <cell r="K64">
            <v>0</v>
          </cell>
        </row>
        <row r="65">
          <cell r="C65">
            <v>0</v>
          </cell>
          <cell r="D65">
            <v>0</v>
          </cell>
          <cell r="E65">
            <v>0</v>
          </cell>
          <cell r="F65">
            <v>0</v>
          </cell>
          <cell r="G65">
            <v>0</v>
          </cell>
          <cell r="H65">
            <v>0</v>
          </cell>
          <cell r="I65">
            <v>0</v>
          </cell>
          <cell r="J65">
            <v>0</v>
          </cell>
          <cell r="K65">
            <v>0</v>
          </cell>
        </row>
        <row r="66">
          <cell r="C66">
            <v>0</v>
          </cell>
          <cell r="D66">
            <v>0</v>
          </cell>
          <cell r="E66">
            <v>0</v>
          </cell>
          <cell r="F66">
            <v>0</v>
          </cell>
          <cell r="G66">
            <v>0</v>
          </cell>
          <cell r="H66">
            <v>0</v>
          </cell>
          <cell r="I66">
            <v>0</v>
          </cell>
          <cell r="J66">
            <v>0</v>
          </cell>
          <cell r="K66">
            <v>0</v>
          </cell>
        </row>
        <row r="67">
          <cell r="C67">
            <v>0</v>
          </cell>
          <cell r="D67">
            <v>0</v>
          </cell>
          <cell r="E67">
            <v>0</v>
          </cell>
          <cell r="F67">
            <v>0</v>
          </cell>
          <cell r="G67">
            <v>0</v>
          </cell>
          <cell r="H67">
            <v>0</v>
          </cell>
          <cell r="I67">
            <v>0</v>
          </cell>
          <cell r="J67">
            <v>0</v>
          </cell>
          <cell r="K67">
            <v>0</v>
          </cell>
        </row>
        <row r="69">
          <cell r="C69">
            <v>0</v>
          </cell>
          <cell r="D69">
            <v>0</v>
          </cell>
          <cell r="E69">
            <v>0</v>
          </cell>
          <cell r="F69">
            <v>0</v>
          </cell>
          <cell r="G69">
            <v>0</v>
          </cell>
          <cell r="H69">
            <v>0</v>
          </cell>
          <cell r="I69">
            <v>0</v>
          </cell>
          <cell r="J69">
            <v>0</v>
          </cell>
          <cell r="K69">
            <v>0</v>
          </cell>
        </row>
        <row r="70">
          <cell r="C70">
            <v>0</v>
          </cell>
          <cell r="D70">
            <v>0</v>
          </cell>
          <cell r="E70">
            <v>0</v>
          </cell>
          <cell r="F70">
            <v>0</v>
          </cell>
          <cell r="G70">
            <v>0</v>
          </cell>
          <cell r="H70">
            <v>0</v>
          </cell>
          <cell r="I70">
            <v>0</v>
          </cell>
          <cell r="J70">
            <v>0</v>
          </cell>
          <cell r="K70">
            <v>0</v>
          </cell>
        </row>
        <row r="71">
          <cell r="C71">
            <v>0</v>
          </cell>
          <cell r="D71">
            <v>0</v>
          </cell>
          <cell r="E71">
            <v>0</v>
          </cell>
          <cell r="F71">
            <v>0</v>
          </cell>
          <cell r="G71">
            <v>0</v>
          </cell>
          <cell r="H71">
            <v>0</v>
          </cell>
          <cell r="I71">
            <v>0</v>
          </cell>
          <cell r="J71">
            <v>0</v>
          </cell>
          <cell r="K71">
            <v>0</v>
          </cell>
        </row>
        <row r="72">
          <cell r="C72">
            <v>0</v>
          </cell>
          <cell r="D72">
            <v>0</v>
          </cell>
          <cell r="E72">
            <v>0</v>
          </cell>
          <cell r="F72">
            <v>0</v>
          </cell>
          <cell r="G72">
            <v>0</v>
          </cell>
          <cell r="H72">
            <v>0</v>
          </cell>
          <cell r="I72">
            <v>0</v>
          </cell>
          <cell r="J72">
            <v>0</v>
          </cell>
          <cell r="K72">
            <v>0</v>
          </cell>
        </row>
        <row r="76">
          <cell r="C76">
            <v>0</v>
          </cell>
          <cell r="D76">
            <v>0</v>
          </cell>
          <cell r="E76">
            <v>0</v>
          </cell>
          <cell r="F76">
            <v>0</v>
          </cell>
          <cell r="G76">
            <v>0</v>
          </cell>
          <cell r="H76">
            <v>0</v>
          </cell>
          <cell r="I76">
            <v>0</v>
          </cell>
          <cell r="J76">
            <v>0</v>
          </cell>
          <cell r="K76">
            <v>0</v>
          </cell>
        </row>
        <row r="77">
          <cell r="C77">
            <v>0</v>
          </cell>
          <cell r="D77">
            <v>0</v>
          </cell>
          <cell r="E77">
            <v>0</v>
          </cell>
          <cell r="F77">
            <v>0</v>
          </cell>
          <cell r="G77">
            <v>0</v>
          </cell>
          <cell r="H77">
            <v>0</v>
          </cell>
          <cell r="I77">
            <v>0</v>
          </cell>
          <cell r="J77">
            <v>0</v>
          </cell>
          <cell r="K77">
            <v>0</v>
          </cell>
        </row>
        <row r="78">
          <cell r="C78">
            <v>0</v>
          </cell>
          <cell r="D78">
            <v>0</v>
          </cell>
          <cell r="E78">
            <v>0</v>
          </cell>
          <cell r="F78">
            <v>0</v>
          </cell>
          <cell r="G78">
            <v>0</v>
          </cell>
          <cell r="H78">
            <v>0</v>
          </cell>
          <cell r="I78">
            <v>0</v>
          </cell>
          <cell r="J78">
            <v>0</v>
          </cell>
          <cell r="K78">
            <v>0</v>
          </cell>
        </row>
        <row r="79">
          <cell r="C79">
            <v>0</v>
          </cell>
          <cell r="D79">
            <v>0</v>
          </cell>
          <cell r="E79">
            <v>0</v>
          </cell>
          <cell r="F79">
            <v>0</v>
          </cell>
          <cell r="G79">
            <v>0</v>
          </cell>
          <cell r="H79">
            <v>0</v>
          </cell>
          <cell r="I79">
            <v>0</v>
          </cell>
          <cell r="J79">
            <v>0</v>
          </cell>
          <cell r="K79">
            <v>0</v>
          </cell>
        </row>
        <row r="80">
          <cell r="C80">
            <v>0</v>
          </cell>
          <cell r="D80">
            <v>0</v>
          </cell>
          <cell r="E80">
            <v>0</v>
          </cell>
          <cell r="F80">
            <v>0</v>
          </cell>
          <cell r="G80">
            <v>0</v>
          </cell>
          <cell r="H80">
            <v>0</v>
          </cell>
          <cell r="I80">
            <v>0</v>
          </cell>
          <cell r="J80">
            <v>0</v>
          </cell>
          <cell r="K80">
            <v>0</v>
          </cell>
        </row>
        <row r="81">
          <cell r="C81">
            <v>0</v>
          </cell>
          <cell r="D81">
            <v>0</v>
          </cell>
          <cell r="E81">
            <v>0</v>
          </cell>
          <cell r="F81">
            <v>0</v>
          </cell>
          <cell r="G81">
            <v>0</v>
          </cell>
          <cell r="H81">
            <v>0</v>
          </cell>
          <cell r="I81">
            <v>0</v>
          </cell>
          <cell r="J81">
            <v>0</v>
          </cell>
          <cell r="K81">
            <v>0</v>
          </cell>
        </row>
        <row r="82">
          <cell r="C82">
            <v>0</v>
          </cell>
          <cell r="D82">
            <v>0</v>
          </cell>
          <cell r="E82">
            <v>0</v>
          </cell>
          <cell r="F82">
            <v>0</v>
          </cell>
          <cell r="G82">
            <v>0</v>
          </cell>
          <cell r="H82">
            <v>0</v>
          </cell>
          <cell r="I82">
            <v>0</v>
          </cell>
          <cell r="J82">
            <v>0</v>
          </cell>
          <cell r="K82">
            <v>0</v>
          </cell>
        </row>
        <row r="83">
          <cell r="C83">
            <v>0</v>
          </cell>
          <cell r="D83">
            <v>0</v>
          </cell>
          <cell r="E83">
            <v>0</v>
          </cell>
          <cell r="F83">
            <v>0</v>
          </cell>
          <cell r="G83">
            <v>0</v>
          </cell>
          <cell r="H83">
            <v>0</v>
          </cell>
          <cell r="I83">
            <v>0</v>
          </cell>
          <cell r="J83">
            <v>0</v>
          </cell>
          <cell r="K83">
            <v>0</v>
          </cell>
        </row>
        <row r="84">
          <cell r="C84">
            <v>0</v>
          </cell>
          <cell r="D84">
            <v>0</v>
          </cell>
          <cell r="E84">
            <v>0</v>
          </cell>
          <cell r="F84">
            <v>0</v>
          </cell>
          <cell r="G84">
            <v>0</v>
          </cell>
          <cell r="H84">
            <v>0</v>
          </cell>
          <cell r="I84">
            <v>0</v>
          </cell>
          <cell r="J84">
            <v>0</v>
          </cell>
          <cell r="K84">
            <v>0</v>
          </cell>
        </row>
        <row r="85">
          <cell r="C85">
            <v>0</v>
          </cell>
          <cell r="D85">
            <v>0</v>
          </cell>
          <cell r="E85">
            <v>0</v>
          </cell>
          <cell r="F85">
            <v>0</v>
          </cell>
          <cell r="G85">
            <v>0</v>
          </cell>
          <cell r="H85">
            <v>0</v>
          </cell>
          <cell r="I85">
            <v>0</v>
          </cell>
          <cell r="J85">
            <v>0</v>
          </cell>
          <cell r="K85">
            <v>0</v>
          </cell>
        </row>
        <row r="86">
          <cell r="C86">
            <v>0</v>
          </cell>
          <cell r="D86">
            <v>0</v>
          </cell>
          <cell r="E86">
            <v>0</v>
          </cell>
          <cell r="F86">
            <v>0</v>
          </cell>
          <cell r="G86">
            <v>0</v>
          </cell>
          <cell r="H86">
            <v>0</v>
          </cell>
          <cell r="I86">
            <v>0</v>
          </cell>
          <cell r="J86">
            <v>0</v>
          </cell>
          <cell r="K86">
            <v>0</v>
          </cell>
        </row>
        <row r="87">
          <cell r="C87">
            <v>0</v>
          </cell>
          <cell r="D87">
            <v>0</v>
          </cell>
          <cell r="E87">
            <v>0</v>
          </cell>
          <cell r="F87">
            <v>0</v>
          </cell>
          <cell r="G87">
            <v>0</v>
          </cell>
          <cell r="H87">
            <v>0</v>
          </cell>
          <cell r="I87">
            <v>0</v>
          </cell>
          <cell r="J87">
            <v>0</v>
          </cell>
          <cell r="K87">
            <v>0</v>
          </cell>
        </row>
        <row r="88">
          <cell r="C88">
            <v>0</v>
          </cell>
          <cell r="D88">
            <v>0</v>
          </cell>
          <cell r="E88">
            <v>0</v>
          </cell>
          <cell r="F88">
            <v>0</v>
          </cell>
          <cell r="G88">
            <v>0</v>
          </cell>
          <cell r="H88">
            <v>0</v>
          </cell>
          <cell r="I88">
            <v>0</v>
          </cell>
          <cell r="J88">
            <v>0</v>
          </cell>
          <cell r="K88">
            <v>0</v>
          </cell>
        </row>
        <row r="89">
          <cell r="C89">
            <v>0</v>
          </cell>
          <cell r="D89">
            <v>0</v>
          </cell>
          <cell r="E89">
            <v>0</v>
          </cell>
          <cell r="F89">
            <v>0</v>
          </cell>
          <cell r="G89">
            <v>0</v>
          </cell>
          <cell r="H89">
            <v>0</v>
          </cell>
          <cell r="I89">
            <v>0</v>
          </cell>
          <cell r="J89">
            <v>0</v>
          </cell>
          <cell r="K89">
            <v>0</v>
          </cell>
        </row>
        <row r="90">
          <cell r="C90">
            <v>0</v>
          </cell>
          <cell r="D90">
            <v>0</v>
          </cell>
          <cell r="E90">
            <v>0</v>
          </cell>
          <cell r="F90">
            <v>0</v>
          </cell>
          <cell r="G90">
            <v>0</v>
          </cell>
          <cell r="H90">
            <v>0</v>
          </cell>
          <cell r="I90">
            <v>0</v>
          </cell>
          <cell r="J90">
            <v>0</v>
          </cell>
          <cell r="K90">
            <v>0</v>
          </cell>
        </row>
        <row r="91">
          <cell r="C91">
            <v>0</v>
          </cell>
          <cell r="D91">
            <v>0</v>
          </cell>
          <cell r="E91">
            <v>0</v>
          </cell>
          <cell r="F91">
            <v>0</v>
          </cell>
          <cell r="G91">
            <v>0</v>
          </cell>
          <cell r="H91">
            <v>0</v>
          </cell>
          <cell r="I91">
            <v>0</v>
          </cell>
          <cell r="J91">
            <v>0</v>
          </cell>
          <cell r="K91">
            <v>0</v>
          </cell>
        </row>
        <row r="92">
          <cell r="C92">
            <v>0</v>
          </cell>
          <cell r="D92">
            <v>0</v>
          </cell>
          <cell r="E92">
            <v>0</v>
          </cell>
          <cell r="F92">
            <v>0</v>
          </cell>
          <cell r="G92">
            <v>0</v>
          </cell>
          <cell r="H92">
            <v>0</v>
          </cell>
          <cell r="I92">
            <v>0</v>
          </cell>
          <cell r="J92">
            <v>0</v>
          </cell>
          <cell r="K92">
            <v>0</v>
          </cell>
        </row>
        <row r="93">
          <cell r="C93">
            <v>0</v>
          </cell>
          <cell r="D93">
            <v>0</v>
          </cell>
          <cell r="E93">
            <v>0</v>
          </cell>
          <cell r="F93">
            <v>0</v>
          </cell>
          <cell r="G93">
            <v>0</v>
          </cell>
          <cell r="H93">
            <v>0</v>
          </cell>
          <cell r="I93">
            <v>0</v>
          </cell>
          <cell r="J93">
            <v>0</v>
          </cell>
          <cell r="K93">
            <v>0</v>
          </cell>
        </row>
        <row r="94">
          <cell r="C94">
            <v>0</v>
          </cell>
          <cell r="D94">
            <v>0</v>
          </cell>
          <cell r="E94">
            <v>0</v>
          </cell>
          <cell r="F94">
            <v>0</v>
          </cell>
          <cell r="G94">
            <v>0</v>
          </cell>
          <cell r="H94">
            <v>0</v>
          </cell>
          <cell r="I94">
            <v>0</v>
          </cell>
          <cell r="J94">
            <v>0</v>
          </cell>
          <cell r="K94">
            <v>0</v>
          </cell>
        </row>
        <row r="95">
          <cell r="C95">
            <v>0</v>
          </cell>
          <cell r="D95">
            <v>0</v>
          </cell>
          <cell r="E95">
            <v>0</v>
          </cell>
          <cell r="F95">
            <v>0</v>
          </cell>
          <cell r="G95">
            <v>0</v>
          </cell>
          <cell r="H95">
            <v>0</v>
          </cell>
          <cell r="I95">
            <v>0</v>
          </cell>
          <cell r="J95">
            <v>0</v>
          </cell>
          <cell r="K95">
            <v>0</v>
          </cell>
        </row>
        <row r="96">
          <cell r="C96">
            <v>0</v>
          </cell>
          <cell r="D96">
            <v>0</v>
          </cell>
          <cell r="E96">
            <v>0</v>
          </cell>
          <cell r="F96">
            <v>0</v>
          </cell>
          <cell r="G96">
            <v>0</v>
          </cell>
          <cell r="H96">
            <v>0</v>
          </cell>
          <cell r="I96">
            <v>0</v>
          </cell>
          <cell r="J96">
            <v>0</v>
          </cell>
          <cell r="K96">
            <v>0</v>
          </cell>
        </row>
        <row r="97">
          <cell r="C97">
            <v>0</v>
          </cell>
          <cell r="D97">
            <v>0</v>
          </cell>
          <cell r="E97">
            <v>0</v>
          </cell>
          <cell r="F97">
            <v>0</v>
          </cell>
          <cell r="G97">
            <v>0</v>
          </cell>
          <cell r="H97">
            <v>0</v>
          </cell>
          <cell r="I97">
            <v>0</v>
          </cell>
          <cell r="J97">
            <v>0</v>
          </cell>
          <cell r="K97">
            <v>0</v>
          </cell>
        </row>
        <row r="99">
          <cell r="C99">
            <v>0</v>
          </cell>
          <cell r="D99">
            <v>0</v>
          </cell>
          <cell r="E99">
            <v>0</v>
          </cell>
          <cell r="F99">
            <v>0</v>
          </cell>
          <cell r="G99">
            <v>0</v>
          </cell>
          <cell r="H99">
            <v>0</v>
          </cell>
          <cell r="I99">
            <v>0</v>
          </cell>
          <cell r="J99">
            <v>0</v>
          </cell>
          <cell r="K99">
            <v>0</v>
          </cell>
        </row>
        <row r="100">
          <cell r="C100">
            <v>0</v>
          </cell>
          <cell r="D100">
            <v>0</v>
          </cell>
          <cell r="E100">
            <v>0</v>
          </cell>
          <cell r="F100">
            <v>0</v>
          </cell>
          <cell r="G100">
            <v>0</v>
          </cell>
          <cell r="H100">
            <v>0</v>
          </cell>
          <cell r="I100">
            <v>0</v>
          </cell>
          <cell r="J100">
            <v>0</v>
          </cell>
          <cell r="K100">
            <v>0</v>
          </cell>
        </row>
        <row r="101">
          <cell r="C101">
            <v>0</v>
          </cell>
          <cell r="D101">
            <v>0</v>
          </cell>
          <cell r="E101">
            <v>0</v>
          </cell>
          <cell r="F101">
            <v>0</v>
          </cell>
          <cell r="G101">
            <v>0</v>
          </cell>
          <cell r="H101">
            <v>0</v>
          </cell>
          <cell r="I101">
            <v>0</v>
          </cell>
          <cell r="J101">
            <v>0</v>
          </cell>
          <cell r="K101">
            <v>0</v>
          </cell>
        </row>
        <row r="104">
          <cell r="C104">
            <v>0</v>
          </cell>
          <cell r="D104">
            <v>0</v>
          </cell>
          <cell r="E104">
            <v>0</v>
          </cell>
          <cell r="F104">
            <v>0</v>
          </cell>
          <cell r="G104">
            <v>0</v>
          </cell>
          <cell r="H104">
            <v>0</v>
          </cell>
          <cell r="I104">
            <v>0</v>
          </cell>
          <cell r="J104">
            <v>0</v>
          </cell>
          <cell r="K104">
            <v>0</v>
          </cell>
        </row>
        <row r="105">
          <cell r="C105">
            <v>0</v>
          </cell>
          <cell r="D105">
            <v>0</v>
          </cell>
          <cell r="E105">
            <v>0</v>
          </cell>
          <cell r="F105">
            <v>0</v>
          </cell>
          <cell r="G105">
            <v>0</v>
          </cell>
          <cell r="H105">
            <v>0</v>
          </cell>
          <cell r="I105">
            <v>0</v>
          </cell>
          <cell r="J105">
            <v>0</v>
          </cell>
          <cell r="K105">
            <v>0</v>
          </cell>
        </row>
        <row r="106">
          <cell r="C106">
            <v>0</v>
          </cell>
          <cell r="D106">
            <v>0</v>
          </cell>
          <cell r="E106">
            <v>0</v>
          </cell>
          <cell r="F106">
            <v>0</v>
          </cell>
          <cell r="G106">
            <v>0</v>
          </cell>
          <cell r="H106">
            <v>0</v>
          </cell>
          <cell r="I106">
            <v>0</v>
          </cell>
          <cell r="J106">
            <v>0</v>
          </cell>
          <cell r="K106">
            <v>0</v>
          </cell>
        </row>
        <row r="107">
          <cell r="C107">
            <v>0</v>
          </cell>
          <cell r="D107">
            <v>0</v>
          </cell>
          <cell r="E107">
            <v>0</v>
          </cell>
          <cell r="F107">
            <v>0</v>
          </cell>
          <cell r="G107">
            <v>0</v>
          </cell>
          <cell r="H107">
            <v>0</v>
          </cell>
          <cell r="I107">
            <v>0</v>
          </cell>
          <cell r="J107">
            <v>0</v>
          </cell>
          <cell r="K107">
            <v>0</v>
          </cell>
        </row>
        <row r="108">
          <cell r="C108">
            <v>0</v>
          </cell>
          <cell r="D108">
            <v>0</v>
          </cell>
          <cell r="E108">
            <v>0</v>
          </cell>
          <cell r="F108">
            <v>0</v>
          </cell>
          <cell r="G108">
            <v>0</v>
          </cell>
          <cell r="H108">
            <v>0</v>
          </cell>
          <cell r="I108">
            <v>0</v>
          </cell>
          <cell r="J108">
            <v>0</v>
          </cell>
          <cell r="K108">
            <v>0</v>
          </cell>
        </row>
        <row r="112">
          <cell r="C112">
            <v>0</v>
          </cell>
          <cell r="D112">
            <v>0</v>
          </cell>
          <cell r="E112">
            <v>0</v>
          </cell>
          <cell r="F112">
            <v>0</v>
          </cell>
          <cell r="G112">
            <v>0</v>
          </cell>
          <cell r="H112">
            <v>0</v>
          </cell>
          <cell r="I112">
            <v>0</v>
          </cell>
          <cell r="J112">
            <v>0</v>
          </cell>
          <cell r="K112">
            <v>0</v>
          </cell>
        </row>
        <row r="113">
          <cell r="C113">
            <v>0</v>
          </cell>
          <cell r="D113">
            <v>0</v>
          </cell>
          <cell r="E113">
            <v>0</v>
          </cell>
          <cell r="F113">
            <v>0</v>
          </cell>
          <cell r="G113">
            <v>0</v>
          </cell>
          <cell r="H113">
            <v>0</v>
          </cell>
          <cell r="I113">
            <v>0</v>
          </cell>
          <cell r="J113">
            <v>0</v>
          </cell>
          <cell r="K113">
            <v>0</v>
          </cell>
        </row>
        <row r="115">
          <cell r="C115">
            <v>0</v>
          </cell>
          <cell r="D115">
            <v>0</v>
          </cell>
          <cell r="E115">
            <v>0</v>
          </cell>
          <cell r="F115">
            <v>0</v>
          </cell>
          <cell r="G115">
            <v>0</v>
          </cell>
          <cell r="H115">
            <v>0</v>
          </cell>
          <cell r="I115">
            <v>0</v>
          </cell>
          <cell r="J115">
            <v>0</v>
          </cell>
          <cell r="K115">
            <v>0</v>
          </cell>
        </row>
        <row r="116">
          <cell r="C116">
            <v>0</v>
          </cell>
          <cell r="D116">
            <v>0</v>
          </cell>
          <cell r="E116">
            <v>0</v>
          </cell>
          <cell r="F116">
            <v>0</v>
          </cell>
          <cell r="G116">
            <v>0</v>
          </cell>
          <cell r="H116">
            <v>0</v>
          </cell>
          <cell r="I116">
            <v>0</v>
          </cell>
          <cell r="J116">
            <v>0</v>
          </cell>
          <cell r="K116">
            <v>0</v>
          </cell>
        </row>
        <row r="120">
          <cell r="C120">
            <v>0</v>
          </cell>
          <cell r="D120">
            <v>0</v>
          </cell>
          <cell r="E120">
            <v>0</v>
          </cell>
          <cell r="F120">
            <v>0</v>
          </cell>
          <cell r="G120">
            <v>0</v>
          </cell>
          <cell r="H120">
            <v>0</v>
          </cell>
          <cell r="I120">
            <v>0</v>
          </cell>
          <cell r="J120">
            <v>0</v>
          </cell>
          <cell r="K120">
            <v>0</v>
          </cell>
        </row>
        <row r="121">
          <cell r="C121">
            <v>0</v>
          </cell>
          <cell r="D121">
            <v>0</v>
          </cell>
          <cell r="E121">
            <v>0</v>
          </cell>
          <cell r="F121">
            <v>0</v>
          </cell>
          <cell r="G121">
            <v>0</v>
          </cell>
          <cell r="H121">
            <v>0</v>
          </cell>
          <cell r="I121">
            <v>0</v>
          </cell>
          <cell r="J121">
            <v>0</v>
          </cell>
          <cell r="K121">
            <v>0</v>
          </cell>
        </row>
        <row r="122">
          <cell r="C122">
            <v>0</v>
          </cell>
          <cell r="D122">
            <v>0</v>
          </cell>
          <cell r="E122">
            <v>0</v>
          </cell>
          <cell r="F122">
            <v>0</v>
          </cell>
          <cell r="G122">
            <v>0</v>
          </cell>
          <cell r="H122">
            <v>0</v>
          </cell>
          <cell r="I122">
            <v>0</v>
          </cell>
          <cell r="J122">
            <v>0</v>
          </cell>
          <cell r="K122">
            <v>0</v>
          </cell>
        </row>
        <row r="123">
          <cell r="C123">
            <v>0</v>
          </cell>
          <cell r="D123">
            <v>0</v>
          </cell>
          <cell r="E123">
            <v>0</v>
          </cell>
          <cell r="F123">
            <v>0</v>
          </cell>
          <cell r="G123">
            <v>0</v>
          </cell>
          <cell r="H123">
            <v>0</v>
          </cell>
          <cell r="I123">
            <v>0</v>
          </cell>
          <cell r="J123">
            <v>0</v>
          </cell>
          <cell r="K123">
            <v>0</v>
          </cell>
        </row>
        <row r="124">
          <cell r="C124">
            <v>0</v>
          </cell>
          <cell r="D124">
            <v>0</v>
          </cell>
          <cell r="E124">
            <v>0</v>
          </cell>
          <cell r="F124">
            <v>0</v>
          </cell>
          <cell r="G124">
            <v>0</v>
          </cell>
          <cell r="H124">
            <v>0</v>
          </cell>
          <cell r="I124">
            <v>0</v>
          </cell>
          <cell r="J124">
            <v>0</v>
          </cell>
          <cell r="K124">
            <v>0</v>
          </cell>
        </row>
        <row r="125">
          <cell r="C125">
            <v>0</v>
          </cell>
          <cell r="D125">
            <v>0</v>
          </cell>
          <cell r="E125">
            <v>0</v>
          </cell>
          <cell r="F125">
            <v>0</v>
          </cell>
          <cell r="G125">
            <v>0</v>
          </cell>
          <cell r="H125">
            <v>0</v>
          </cell>
          <cell r="I125">
            <v>0</v>
          </cell>
          <cell r="J125">
            <v>0</v>
          </cell>
          <cell r="K125">
            <v>0</v>
          </cell>
        </row>
        <row r="126">
          <cell r="C126">
            <v>0</v>
          </cell>
          <cell r="D126">
            <v>0</v>
          </cell>
          <cell r="E126">
            <v>0</v>
          </cell>
          <cell r="F126">
            <v>0</v>
          </cell>
          <cell r="G126">
            <v>0</v>
          </cell>
          <cell r="H126">
            <v>0</v>
          </cell>
          <cell r="I126">
            <v>0</v>
          </cell>
          <cell r="J126">
            <v>0</v>
          </cell>
          <cell r="K126">
            <v>0</v>
          </cell>
        </row>
        <row r="127">
          <cell r="C127">
            <v>0</v>
          </cell>
          <cell r="D127">
            <v>0</v>
          </cell>
          <cell r="E127">
            <v>0</v>
          </cell>
          <cell r="F127">
            <v>0</v>
          </cell>
          <cell r="G127">
            <v>0</v>
          </cell>
          <cell r="H127">
            <v>0</v>
          </cell>
          <cell r="I127">
            <v>0</v>
          </cell>
          <cell r="J127">
            <v>0</v>
          </cell>
          <cell r="K127">
            <v>0</v>
          </cell>
        </row>
        <row r="128">
          <cell r="C128">
            <v>0</v>
          </cell>
          <cell r="D128">
            <v>0</v>
          </cell>
          <cell r="E128">
            <v>0</v>
          </cell>
          <cell r="F128">
            <v>0</v>
          </cell>
          <cell r="G128">
            <v>0</v>
          </cell>
          <cell r="H128">
            <v>0</v>
          </cell>
          <cell r="I128">
            <v>0</v>
          </cell>
          <cell r="J128">
            <v>0</v>
          </cell>
          <cell r="K128">
            <v>0</v>
          </cell>
        </row>
        <row r="129">
          <cell r="C129">
            <v>0</v>
          </cell>
          <cell r="D129">
            <v>0</v>
          </cell>
          <cell r="E129">
            <v>0</v>
          </cell>
          <cell r="F129">
            <v>0</v>
          </cell>
          <cell r="G129">
            <v>0</v>
          </cell>
          <cell r="H129">
            <v>0</v>
          </cell>
          <cell r="I129">
            <v>0</v>
          </cell>
          <cell r="J129">
            <v>0</v>
          </cell>
          <cell r="K129">
            <v>0</v>
          </cell>
        </row>
        <row r="130">
          <cell r="C130">
            <v>0</v>
          </cell>
          <cell r="D130">
            <v>0</v>
          </cell>
          <cell r="E130">
            <v>0</v>
          </cell>
          <cell r="F130">
            <v>0</v>
          </cell>
          <cell r="G130">
            <v>0</v>
          </cell>
          <cell r="H130">
            <v>0</v>
          </cell>
          <cell r="I130">
            <v>0</v>
          </cell>
          <cell r="J130">
            <v>0</v>
          </cell>
          <cell r="K130">
            <v>0</v>
          </cell>
        </row>
        <row r="132">
          <cell r="C132">
            <v>0</v>
          </cell>
          <cell r="D132">
            <v>0</v>
          </cell>
          <cell r="E132">
            <v>0</v>
          </cell>
          <cell r="F132">
            <v>0</v>
          </cell>
          <cell r="G132">
            <v>0</v>
          </cell>
          <cell r="H132">
            <v>0</v>
          </cell>
          <cell r="I132">
            <v>0</v>
          </cell>
          <cell r="J132">
            <v>0</v>
          </cell>
          <cell r="K132">
            <v>0</v>
          </cell>
        </row>
        <row r="133">
          <cell r="C133">
            <v>0</v>
          </cell>
          <cell r="D133">
            <v>0</v>
          </cell>
          <cell r="E133">
            <v>0</v>
          </cell>
          <cell r="F133">
            <v>0</v>
          </cell>
          <cell r="G133">
            <v>0</v>
          </cell>
          <cell r="H133">
            <v>0</v>
          </cell>
          <cell r="I133">
            <v>0</v>
          </cell>
          <cell r="J133">
            <v>0</v>
          </cell>
          <cell r="K133">
            <v>0</v>
          </cell>
        </row>
        <row r="134">
          <cell r="C134">
            <v>0</v>
          </cell>
          <cell r="D134">
            <v>0</v>
          </cell>
          <cell r="E134">
            <v>0</v>
          </cell>
          <cell r="F134">
            <v>0</v>
          </cell>
          <cell r="G134">
            <v>0</v>
          </cell>
          <cell r="H134">
            <v>0</v>
          </cell>
          <cell r="I134">
            <v>0</v>
          </cell>
          <cell r="J134">
            <v>0</v>
          </cell>
          <cell r="K134">
            <v>0</v>
          </cell>
        </row>
        <row r="137">
          <cell r="C137">
            <v>0</v>
          </cell>
          <cell r="D137">
            <v>0</v>
          </cell>
          <cell r="E137">
            <v>0</v>
          </cell>
          <cell r="F137">
            <v>0</v>
          </cell>
          <cell r="G137">
            <v>0</v>
          </cell>
          <cell r="H137">
            <v>0</v>
          </cell>
          <cell r="I137">
            <v>0</v>
          </cell>
          <cell r="J137">
            <v>0</v>
          </cell>
          <cell r="K137">
            <v>0</v>
          </cell>
        </row>
        <row r="140">
          <cell r="C140">
            <v>0</v>
          </cell>
          <cell r="D140">
            <v>0</v>
          </cell>
          <cell r="E140">
            <v>0</v>
          </cell>
          <cell r="F140">
            <v>0</v>
          </cell>
          <cell r="G140">
            <v>0</v>
          </cell>
          <cell r="H140">
            <v>0</v>
          </cell>
          <cell r="I140">
            <v>0</v>
          </cell>
          <cell r="J140">
            <v>0</v>
          </cell>
          <cell r="K140">
            <v>0</v>
          </cell>
        </row>
        <row r="142">
          <cell r="C142">
            <v>0</v>
          </cell>
          <cell r="D142">
            <v>0</v>
          </cell>
          <cell r="E142">
            <v>0</v>
          </cell>
          <cell r="F142">
            <v>0</v>
          </cell>
          <cell r="G142">
            <v>0</v>
          </cell>
          <cell r="H142">
            <v>0</v>
          </cell>
          <cell r="I142">
            <v>0</v>
          </cell>
          <cell r="J142">
            <v>0</v>
          </cell>
          <cell r="K142">
            <v>0</v>
          </cell>
        </row>
        <row r="143">
          <cell r="C143">
            <v>0</v>
          </cell>
          <cell r="D143">
            <v>0</v>
          </cell>
          <cell r="E143">
            <v>0</v>
          </cell>
          <cell r="F143">
            <v>0</v>
          </cell>
          <cell r="G143">
            <v>0</v>
          </cell>
          <cell r="H143">
            <v>0</v>
          </cell>
          <cell r="I143">
            <v>0</v>
          </cell>
          <cell r="J143">
            <v>0</v>
          </cell>
          <cell r="K143">
            <v>0</v>
          </cell>
        </row>
        <row r="144">
          <cell r="C144">
            <v>0</v>
          </cell>
          <cell r="D144">
            <v>0</v>
          </cell>
          <cell r="E144">
            <v>0</v>
          </cell>
          <cell r="F144">
            <v>0</v>
          </cell>
          <cell r="G144">
            <v>0</v>
          </cell>
          <cell r="H144">
            <v>0</v>
          </cell>
          <cell r="I144">
            <v>0</v>
          </cell>
          <cell r="J144">
            <v>0</v>
          </cell>
          <cell r="K144">
            <v>0</v>
          </cell>
        </row>
        <row r="145">
          <cell r="C145">
            <v>0</v>
          </cell>
          <cell r="D145">
            <v>0</v>
          </cell>
          <cell r="E145">
            <v>0</v>
          </cell>
          <cell r="H145">
            <v>0</v>
          </cell>
        </row>
        <row r="146">
          <cell r="C146">
            <v>0</v>
          </cell>
          <cell r="D146">
            <v>0</v>
          </cell>
          <cell r="E146">
            <v>0</v>
          </cell>
          <cell r="F146">
            <v>0</v>
          </cell>
          <cell r="G146">
            <v>0</v>
          </cell>
          <cell r="H146">
            <v>0</v>
          </cell>
          <cell r="I146">
            <v>0</v>
          </cell>
          <cell r="J146">
            <v>0</v>
          </cell>
          <cell r="K146">
            <v>0</v>
          </cell>
        </row>
        <row r="147">
          <cell r="C147">
            <v>0</v>
          </cell>
          <cell r="D147">
            <v>0</v>
          </cell>
          <cell r="E147">
            <v>0</v>
          </cell>
          <cell r="F147">
            <v>0</v>
          </cell>
          <cell r="G147">
            <v>0</v>
          </cell>
          <cell r="H147">
            <v>0</v>
          </cell>
          <cell r="I147">
            <v>0</v>
          </cell>
          <cell r="J147">
            <v>0</v>
          </cell>
          <cell r="K147">
            <v>0</v>
          </cell>
        </row>
        <row r="150">
          <cell r="C150">
            <v>0</v>
          </cell>
          <cell r="D150">
            <v>0</v>
          </cell>
          <cell r="E150">
            <v>0</v>
          </cell>
          <cell r="F150">
            <v>0</v>
          </cell>
          <cell r="G150">
            <v>0</v>
          </cell>
          <cell r="H150">
            <v>0</v>
          </cell>
          <cell r="I150">
            <v>0</v>
          </cell>
          <cell r="J150">
            <v>0</v>
          </cell>
          <cell r="K150">
            <v>0</v>
          </cell>
        </row>
        <row r="153">
          <cell r="C153">
            <v>0</v>
          </cell>
          <cell r="D153">
            <v>0</v>
          </cell>
          <cell r="E153">
            <v>0</v>
          </cell>
          <cell r="F153">
            <v>0</v>
          </cell>
          <cell r="G153">
            <v>0</v>
          </cell>
          <cell r="H153">
            <v>0</v>
          </cell>
          <cell r="I153">
            <v>0</v>
          </cell>
          <cell r="J153">
            <v>0</v>
          </cell>
          <cell r="K153">
            <v>0</v>
          </cell>
        </row>
        <row r="156">
          <cell r="C156">
            <v>0</v>
          </cell>
          <cell r="D156">
            <v>0</v>
          </cell>
          <cell r="E156">
            <v>0</v>
          </cell>
          <cell r="F156">
            <v>0</v>
          </cell>
          <cell r="G156">
            <v>0</v>
          </cell>
          <cell r="H156">
            <v>0</v>
          </cell>
          <cell r="I156">
            <v>0</v>
          </cell>
          <cell r="J156">
            <v>0</v>
          </cell>
          <cell r="K156">
            <v>0</v>
          </cell>
        </row>
        <row r="159">
          <cell r="C159">
            <v>0</v>
          </cell>
          <cell r="D159">
            <v>0</v>
          </cell>
          <cell r="E159">
            <v>0</v>
          </cell>
          <cell r="F159">
            <v>0</v>
          </cell>
          <cell r="G159">
            <v>0</v>
          </cell>
          <cell r="H159">
            <v>0</v>
          </cell>
          <cell r="I159">
            <v>0</v>
          </cell>
          <cell r="J159">
            <v>0</v>
          </cell>
          <cell r="K159">
            <v>0</v>
          </cell>
        </row>
        <row r="162">
          <cell r="C162">
            <v>0</v>
          </cell>
          <cell r="D162">
            <v>0</v>
          </cell>
          <cell r="E162">
            <v>0</v>
          </cell>
          <cell r="F162">
            <v>0</v>
          </cell>
          <cell r="G162">
            <v>0</v>
          </cell>
          <cell r="H162">
            <v>0</v>
          </cell>
          <cell r="I162">
            <v>0</v>
          </cell>
          <cell r="J162">
            <v>0</v>
          </cell>
          <cell r="K162">
            <v>0</v>
          </cell>
        </row>
        <row r="165">
          <cell r="C165">
            <v>0</v>
          </cell>
          <cell r="D165">
            <v>0</v>
          </cell>
          <cell r="E165">
            <v>0</v>
          </cell>
          <cell r="F165">
            <v>0</v>
          </cell>
          <cell r="G165">
            <v>0</v>
          </cell>
          <cell r="H165">
            <v>0</v>
          </cell>
          <cell r="I165">
            <v>0</v>
          </cell>
          <cell r="J165">
            <v>0</v>
          </cell>
          <cell r="K165">
            <v>0</v>
          </cell>
        </row>
        <row r="167">
          <cell r="C167">
            <v>0</v>
          </cell>
          <cell r="D167">
            <v>0</v>
          </cell>
          <cell r="E167">
            <v>0</v>
          </cell>
          <cell r="H167">
            <v>0</v>
          </cell>
        </row>
      </sheetData>
      <sheetData sheetId="18"/>
      <sheetData sheetId="19"/>
      <sheetData sheetId="20">
        <row r="8">
          <cell r="C8">
            <v>0</v>
          </cell>
          <cell r="D8">
            <v>0</v>
          </cell>
          <cell r="E8">
            <v>0</v>
          </cell>
          <cell r="F8">
            <v>0</v>
          </cell>
          <cell r="G8">
            <v>0</v>
          </cell>
          <cell r="H8">
            <v>0</v>
          </cell>
          <cell r="I8">
            <v>0</v>
          </cell>
          <cell r="J8">
            <v>0</v>
          </cell>
          <cell r="K8">
            <v>0</v>
          </cell>
        </row>
        <row r="9">
          <cell r="C9">
            <v>0</v>
          </cell>
          <cell r="D9">
            <v>0</v>
          </cell>
          <cell r="E9">
            <v>0</v>
          </cell>
          <cell r="F9">
            <v>0</v>
          </cell>
          <cell r="G9">
            <v>0</v>
          </cell>
          <cell r="H9">
            <v>0</v>
          </cell>
          <cell r="I9">
            <v>0</v>
          </cell>
          <cell r="J9">
            <v>0</v>
          </cell>
          <cell r="K9">
            <v>0</v>
          </cell>
        </row>
        <row r="10">
          <cell r="C10">
            <v>0</v>
          </cell>
          <cell r="D10">
            <v>0</v>
          </cell>
          <cell r="E10">
            <v>0</v>
          </cell>
          <cell r="F10">
            <v>0</v>
          </cell>
          <cell r="G10">
            <v>0</v>
          </cell>
          <cell r="H10">
            <v>0</v>
          </cell>
          <cell r="I10">
            <v>0</v>
          </cell>
          <cell r="J10">
            <v>0</v>
          </cell>
          <cell r="K10">
            <v>0</v>
          </cell>
        </row>
        <row r="11">
          <cell r="C11">
            <v>0</v>
          </cell>
          <cell r="D11">
            <v>0</v>
          </cell>
          <cell r="E11">
            <v>0</v>
          </cell>
          <cell r="F11">
            <v>0</v>
          </cell>
          <cell r="G11">
            <v>0</v>
          </cell>
          <cell r="H11">
            <v>0</v>
          </cell>
          <cell r="I11">
            <v>0</v>
          </cell>
          <cell r="J11">
            <v>0</v>
          </cell>
          <cell r="K11">
            <v>0</v>
          </cell>
        </row>
        <row r="13">
          <cell r="C13">
            <v>0</v>
          </cell>
          <cell r="D13">
            <v>0</v>
          </cell>
          <cell r="E13">
            <v>0</v>
          </cell>
          <cell r="F13">
            <v>0</v>
          </cell>
          <cell r="G13">
            <v>0</v>
          </cell>
          <cell r="H13">
            <v>0</v>
          </cell>
          <cell r="I13">
            <v>0</v>
          </cell>
          <cell r="J13">
            <v>0</v>
          </cell>
          <cell r="K13">
            <v>0</v>
          </cell>
        </row>
        <row r="14">
          <cell r="C14">
            <v>0</v>
          </cell>
          <cell r="D14">
            <v>0</v>
          </cell>
          <cell r="E14">
            <v>0</v>
          </cell>
          <cell r="F14">
            <v>0</v>
          </cell>
          <cell r="G14">
            <v>0</v>
          </cell>
          <cell r="H14">
            <v>0</v>
          </cell>
          <cell r="I14">
            <v>0</v>
          </cell>
          <cell r="J14">
            <v>0</v>
          </cell>
          <cell r="K14">
            <v>0</v>
          </cell>
        </row>
        <row r="15">
          <cell r="C15">
            <v>0</v>
          </cell>
          <cell r="D15">
            <v>0</v>
          </cell>
          <cell r="E15">
            <v>0</v>
          </cell>
          <cell r="F15">
            <v>0</v>
          </cell>
          <cell r="G15">
            <v>0</v>
          </cell>
          <cell r="H15">
            <v>0</v>
          </cell>
          <cell r="I15">
            <v>0</v>
          </cell>
          <cell r="J15">
            <v>0</v>
          </cell>
          <cell r="K15">
            <v>0</v>
          </cell>
        </row>
        <row r="17">
          <cell r="C17">
            <v>0</v>
          </cell>
          <cell r="D17">
            <v>0</v>
          </cell>
          <cell r="E17">
            <v>0</v>
          </cell>
          <cell r="F17">
            <v>0</v>
          </cell>
          <cell r="G17">
            <v>0</v>
          </cell>
          <cell r="H17">
            <v>0</v>
          </cell>
          <cell r="I17">
            <v>0</v>
          </cell>
          <cell r="J17">
            <v>0</v>
          </cell>
          <cell r="K17">
            <v>0</v>
          </cell>
        </row>
        <row r="18">
          <cell r="C18">
            <v>0</v>
          </cell>
          <cell r="D18">
            <v>0</v>
          </cell>
          <cell r="E18">
            <v>0</v>
          </cell>
          <cell r="F18">
            <v>0</v>
          </cell>
          <cell r="G18">
            <v>0</v>
          </cell>
          <cell r="H18">
            <v>0</v>
          </cell>
          <cell r="I18">
            <v>0</v>
          </cell>
          <cell r="J18">
            <v>0</v>
          </cell>
          <cell r="K18">
            <v>0</v>
          </cell>
        </row>
        <row r="19">
          <cell r="C19">
            <v>0</v>
          </cell>
          <cell r="D19">
            <v>0</v>
          </cell>
          <cell r="E19">
            <v>0</v>
          </cell>
          <cell r="F19">
            <v>0</v>
          </cell>
          <cell r="G19">
            <v>0</v>
          </cell>
          <cell r="H19">
            <v>0</v>
          </cell>
          <cell r="I19">
            <v>0</v>
          </cell>
          <cell r="J19">
            <v>0</v>
          </cell>
          <cell r="K19">
            <v>0</v>
          </cell>
        </row>
        <row r="20">
          <cell r="C20">
            <v>0</v>
          </cell>
          <cell r="D20">
            <v>0</v>
          </cell>
          <cell r="E20">
            <v>0</v>
          </cell>
          <cell r="F20">
            <v>0</v>
          </cell>
          <cell r="G20">
            <v>0</v>
          </cell>
          <cell r="H20">
            <v>0</v>
          </cell>
          <cell r="I20">
            <v>0</v>
          </cell>
          <cell r="J20">
            <v>0</v>
          </cell>
          <cell r="K20">
            <v>0</v>
          </cell>
        </row>
        <row r="21">
          <cell r="C21">
            <v>0</v>
          </cell>
          <cell r="D21">
            <v>0</v>
          </cell>
          <cell r="E21">
            <v>0</v>
          </cell>
          <cell r="F21">
            <v>0</v>
          </cell>
          <cell r="G21">
            <v>0</v>
          </cell>
          <cell r="H21">
            <v>0</v>
          </cell>
          <cell r="I21">
            <v>0</v>
          </cell>
          <cell r="J21">
            <v>0</v>
          </cell>
          <cell r="K21">
            <v>0</v>
          </cell>
        </row>
        <row r="22">
          <cell r="C22">
            <v>0</v>
          </cell>
          <cell r="D22">
            <v>0</v>
          </cell>
          <cell r="E22">
            <v>0</v>
          </cell>
          <cell r="F22">
            <v>0</v>
          </cell>
          <cell r="G22">
            <v>0</v>
          </cell>
          <cell r="H22">
            <v>0</v>
          </cell>
          <cell r="I22">
            <v>0</v>
          </cell>
          <cell r="J22">
            <v>0</v>
          </cell>
          <cell r="K22">
            <v>0</v>
          </cell>
        </row>
        <row r="23">
          <cell r="C23">
            <v>0</v>
          </cell>
          <cell r="D23">
            <v>0</v>
          </cell>
          <cell r="E23">
            <v>0</v>
          </cell>
          <cell r="F23">
            <v>0</v>
          </cell>
          <cell r="G23">
            <v>0</v>
          </cell>
          <cell r="H23">
            <v>0</v>
          </cell>
          <cell r="I23">
            <v>0</v>
          </cell>
          <cell r="J23">
            <v>0</v>
          </cell>
          <cell r="K23">
            <v>0</v>
          </cell>
        </row>
        <row r="24">
          <cell r="C24">
            <v>0</v>
          </cell>
          <cell r="D24">
            <v>0</v>
          </cell>
          <cell r="E24">
            <v>0</v>
          </cell>
          <cell r="F24">
            <v>0</v>
          </cell>
          <cell r="G24">
            <v>0</v>
          </cell>
          <cell r="H24">
            <v>0</v>
          </cell>
          <cell r="I24">
            <v>0</v>
          </cell>
          <cell r="J24">
            <v>0</v>
          </cell>
          <cell r="K24">
            <v>0</v>
          </cell>
        </row>
        <row r="25">
          <cell r="C25">
            <v>0</v>
          </cell>
          <cell r="D25">
            <v>0</v>
          </cell>
          <cell r="E25">
            <v>0</v>
          </cell>
          <cell r="F25">
            <v>0</v>
          </cell>
          <cell r="G25">
            <v>0</v>
          </cell>
          <cell r="H25">
            <v>0</v>
          </cell>
          <cell r="I25">
            <v>0</v>
          </cell>
          <cell r="J25">
            <v>0</v>
          </cell>
          <cell r="K25">
            <v>0</v>
          </cell>
        </row>
        <row r="27">
          <cell r="C27">
            <v>0</v>
          </cell>
          <cell r="D27">
            <v>0</v>
          </cell>
          <cell r="E27">
            <v>0</v>
          </cell>
          <cell r="F27">
            <v>0</v>
          </cell>
          <cell r="G27">
            <v>0</v>
          </cell>
          <cell r="H27">
            <v>0</v>
          </cell>
          <cell r="I27">
            <v>0</v>
          </cell>
          <cell r="J27">
            <v>0</v>
          </cell>
          <cell r="K27">
            <v>0</v>
          </cell>
        </row>
        <row r="28">
          <cell r="C28">
            <v>0</v>
          </cell>
          <cell r="D28">
            <v>0</v>
          </cell>
          <cell r="E28">
            <v>0</v>
          </cell>
          <cell r="F28">
            <v>0</v>
          </cell>
          <cell r="G28">
            <v>0</v>
          </cell>
          <cell r="H28">
            <v>0</v>
          </cell>
          <cell r="I28">
            <v>0</v>
          </cell>
          <cell r="J28">
            <v>0</v>
          </cell>
          <cell r="K28">
            <v>0</v>
          </cell>
        </row>
        <row r="29">
          <cell r="C29">
            <v>0</v>
          </cell>
          <cell r="D29">
            <v>0</v>
          </cell>
          <cell r="E29">
            <v>0</v>
          </cell>
          <cell r="F29">
            <v>0</v>
          </cell>
          <cell r="G29">
            <v>0</v>
          </cell>
          <cell r="H29">
            <v>0</v>
          </cell>
          <cell r="I29">
            <v>0</v>
          </cell>
          <cell r="J29">
            <v>0</v>
          </cell>
          <cell r="K29">
            <v>0</v>
          </cell>
        </row>
        <row r="30">
          <cell r="C30">
            <v>0</v>
          </cell>
          <cell r="D30">
            <v>0</v>
          </cell>
          <cell r="E30">
            <v>0</v>
          </cell>
          <cell r="F30">
            <v>0</v>
          </cell>
          <cell r="G30">
            <v>0</v>
          </cell>
          <cell r="H30">
            <v>0</v>
          </cell>
          <cell r="I30">
            <v>0</v>
          </cell>
          <cell r="J30">
            <v>0</v>
          </cell>
          <cell r="K30">
            <v>0</v>
          </cell>
        </row>
        <row r="31">
          <cell r="C31">
            <v>0</v>
          </cell>
          <cell r="D31">
            <v>0</v>
          </cell>
          <cell r="E31">
            <v>0</v>
          </cell>
          <cell r="F31">
            <v>0</v>
          </cell>
          <cell r="G31">
            <v>0</v>
          </cell>
          <cell r="H31">
            <v>0</v>
          </cell>
          <cell r="I31">
            <v>0</v>
          </cell>
          <cell r="J31">
            <v>0</v>
          </cell>
          <cell r="K31">
            <v>0</v>
          </cell>
        </row>
        <row r="32">
          <cell r="C32">
            <v>0</v>
          </cell>
          <cell r="D32">
            <v>0</v>
          </cell>
          <cell r="E32">
            <v>0</v>
          </cell>
          <cell r="F32">
            <v>0</v>
          </cell>
          <cell r="G32">
            <v>0</v>
          </cell>
          <cell r="H32">
            <v>0</v>
          </cell>
          <cell r="I32">
            <v>0</v>
          </cell>
          <cell r="J32">
            <v>0</v>
          </cell>
          <cell r="K32">
            <v>0</v>
          </cell>
        </row>
        <row r="33">
          <cell r="C33">
            <v>0</v>
          </cell>
          <cell r="D33">
            <v>0</v>
          </cell>
          <cell r="E33">
            <v>0</v>
          </cell>
          <cell r="F33">
            <v>0</v>
          </cell>
          <cell r="G33">
            <v>0</v>
          </cell>
          <cell r="H33">
            <v>0</v>
          </cell>
          <cell r="I33">
            <v>0</v>
          </cell>
          <cell r="J33">
            <v>0</v>
          </cell>
          <cell r="K33">
            <v>0</v>
          </cell>
        </row>
        <row r="34">
          <cell r="C34">
            <v>0</v>
          </cell>
          <cell r="D34">
            <v>0</v>
          </cell>
          <cell r="E34">
            <v>0</v>
          </cell>
          <cell r="F34">
            <v>0</v>
          </cell>
          <cell r="G34">
            <v>0</v>
          </cell>
          <cell r="H34">
            <v>0</v>
          </cell>
          <cell r="I34">
            <v>0</v>
          </cell>
          <cell r="J34">
            <v>0</v>
          </cell>
          <cell r="K34">
            <v>0</v>
          </cell>
        </row>
        <row r="35">
          <cell r="C35">
            <v>0</v>
          </cell>
          <cell r="D35">
            <v>0</v>
          </cell>
          <cell r="E35">
            <v>0</v>
          </cell>
          <cell r="F35">
            <v>0</v>
          </cell>
          <cell r="G35">
            <v>0</v>
          </cell>
          <cell r="H35">
            <v>0</v>
          </cell>
          <cell r="I35">
            <v>0</v>
          </cell>
          <cell r="J35">
            <v>0</v>
          </cell>
          <cell r="K35">
            <v>0</v>
          </cell>
        </row>
        <row r="36">
          <cell r="C36">
            <v>0</v>
          </cell>
          <cell r="D36">
            <v>0</v>
          </cell>
          <cell r="E36">
            <v>0</v>
          </cell>
          <cell r="F36">
            <v>0</v>
          </cell>
          <cell r="G36">
            <v>0</v>
          </cell>
          <cell r="H36">
            <v>0</v>
          </cell>
          <cell r="I36">
            <v>0</v>
          </cell>
          <cell r="J36">
            <v>0</v>
          </cell>
          <cell r="K36">
            <v>0</v>
          </cell>
        </row>
        <row r="38">
          <cell r="C38">
            <v>0</v>
          </cell>
          <cell r="D38">
            <v>0</v>
          </cell>
          <cell r="E38">
            <v>0</v>
          </cell>
          <cell r="F38">
            <v>0</v>
          </cell>
          <cell r="G38">
            <v>0</v>
          </cell>
          <cell r="H38">
            <v>0</v>
          </cell>
          <cell r="I38">
            <v>0</v>
          </cell>
          <cell r="J38">
            <v>0</v>
          </cell>
          <cell r="K38">
            <v>0</v>
          </cell>
        </row>
        <row r="39">
          <cell r="C39">
            <v>0</v>
          </cell>
          <cell r="D39">
            <v>0</v>
          </cell>
          <cell r="E39">
            <v>0</v>
          </cell>
          <cell r="F39">
            <v>0</v>
          </cell>
          <cell r="G39">
            <v>0</v>
          </cell>
          <cell r="H39">
            <v>0</v>
          </cell>
          <cell r="I39">
            <v>0</v>
          </cell>
          <cell r="J39">
            <v>0</v>
          </cell>
          <cell r="K39">
            <v>0</v>
          </cell>
        </row>
        <row r="40">
          <cell r="C40">
            <v>0</v>
          </cell>
          <cell r="D40">
            <v>0</v>
          </cell>
          <cell r="E40">
            <v>0</v>
          </cell>
          <cell r="F40">
            <v>0</v>
          </cell>
          <cell r="G40">
            <v>0</v>
          </cell>
          <cell r="H40">
            <v>0</v>
          </cell>
          <cell r="I40">
            <v>0</v>
          </cell>
          <cell r="J40">
            <v>0</v>
          </cell>
          <cell r="K40">
            <v>0</v>
          </cell>
        </row>
        <row r="41">
          <cell r="C41">
            <v>0</v>
          </cell>
          <cell r="D41">
            <v>0</v>
          </cell>
          <cell r="E41">
            <v>0</v>
          </cell>
          <cell r="F41">
            <v>0</v>
          </cell>
          <cell r="G41">
            <v>0</v>
          </cell>
          <cell r="H41">
            <v>0</v>
          </cell>
          <cell r="I41">
            <v>0</v>
          </cell>
          <cell r="J41">
            <v>0</v>
          </cell>
          <cell r="K41">
            <v>0</v>
          </cell>
        </row>
        <row r="42">
          <cell r="C42">
            <v>0</v>
          </cell>
          <cell r="D42">
            <v>0</v>
          </cell>
          <cell r="E42">
            <v>0</v>
          </cell>
          <cell r="F42">
            <v>0</v>
          </cell>
          <cell r="G42">
            <v>0</v>
          </cell>
          <cell r="H42">
            <v>0</v>
          </cell>
          <cell r="I42">
            <v>0</v>
          </cell>
          <cell r="J42">
            <v>0</v>
          </cell>
          <cell r="K42">
            <v>0</v>
          </cell>
        </row>
        <row r="43">
          <cell r="C43">
            <v>0</v>
          </cell>
          <cell r="D43">
            <v>0</v>
          </cell>
          <cell r="E43">
            <v>0</v>
          </cell>
          <cell r="F43">
            <v>0</v>
          </cell>
          <cell r="G43">
            <v>0</v>
          </cell>
          <cell r="H43">
            <v>0</v>
          </cell>
          <cell r="I43">
            <v>0</v>
          </cell>
          <cell r="J43">
            <v>0</v>
          </cell>
          <cell r="K43">
            <v>0</v>
          </cell>
        </row>
        <row r="45">
          <cell r="C45">
            <v>0</v>
          </cell>
          <cell r="D45">
            <v>0</v>
          </cell>
          <cell r="E45">
            <v>0</v>
          </cell>
          <cell r="F45">
            <v>0</v>
          </cell>
          <cell r="G45">
            <v>0</v>
          </cell>
          <cell r="H45">
            <v>0</v>
          </cell>
          <cell r="I45">
            <v>0</v>
          </cell>
          <cell r="J45">
            <v>0</v>
          </cell>
          <cell r="K45">
            <v>0</v>
          </cell>
        </row>
        <row r="46">
          <cell r="C46">
            <v>0</v>
          </cell>
          <cell r="D46">
            <v>0</v>
          </cell>
          <cell r="E46">
            <v>0</v>
          </cell>
          <cell r="F46">
            <v>0</v>
          </cell>
          <cell r="G46">
            <v>0</v>
          </cell>
          <cell r="H46">
            <v>0</v>
          </cell>
          <cell r="I46">
            <v>0</v>
          </cell>
          <cell r="J46">
            <v>0</v>
          </cell>
          <cell r="K46">
            <v>0</v>
          </cell>
        </row>
        <row r="47">
          <cell r="C47">
            <v>0</v>
          </cell>
          <cell r="D47">
            <v>0</v>
          </cell>
          <cell r="E47">
            <v>0</v>
          </cell>
          <cell r="F47">
            <v>0</v>
          </cell>
          <cell r="G47">
            <v>0</v>
          </cell>
          <cell r="H47">
            <v>0</v>
          </cell>
          <cell r="I47">
            <v>0</v>
          </cell>
          <cell r="J47">
            <v>0</v>
          </cell>
          <cell r="K47">
            <v>0</v>
          </cell>
        </row>
        <row r="48">
          <cell r="C48">
            <v>0</v>
          </cell>
          <cell r="D48">
            <v>0</v>
          </cell>
          <cell r="E48">
            <v>0</v>
          </cell>
          <cell r="F48">
            <v>0</v>
          </cell>
          <cell r="G48">
            <v>0</v>
          </cell>
          <cell r="H48">
            <v>0</v>
          </cell>
          <cell r="I48">
            <v>0</v>
          </cell>
          <cell r="J48">
            <v>0</v>
          </cell>
          <cell r="K48">
            <v>0</v>
          </cell>
        </row>
        <row r="49">
          <cell r="C49">
            <v>0</v>
          </cell>
          <cell r="D49">
            <v>0</v>
          </cell>
          <cell r="E49">
            <v>0</v>
          </cell>
          <cell r="F49">
            <v>0</v>
          </cell>
          <cell r="G49">
            <v>0</v>
          </cell>
          <cell r="H49">
            <v>0</v>
          </cell>
          <cell r="I49">
            <v>0</v>
          </cell>
          <cell r="J49">
            <v>0</v>
          </cell>
          <cell r="K49">
            <v>0</v>
          </cell>
        </row>
        <row r="50">
          <cell r="C50">
            <v>0</v>
          </cell>
          <cell r="D50">
            <v>0</v>
          </cell>
          <cell r="E50">
            <v>0</v>
          </cell>
          <cell r="F50">
            <v>0</v>
          </cell>
          <cell r="G50">
            <v>0</v>
          </cell>
          <cell r="H50">
            <v>0</v>
          </cell>
          <cell r="I50">
            <v>0</v>
          </cell>
          <cell r="J50">
            <v>0</v>
          </cell>
          <cell r="K50">
            <v>0</v>
          </cell>
        </row>
        <row r="51">
          <cell r="C51">
            <v>0</v>
          </cell>
          <cell r="D51">
            <v>0</v>
          </cell>
          <cell r="E51">
            <v>0</v>
          </cell>
          <cell r="F51">
            <v>0</v>
          </cell>
          <cell r="G51">
            <v>0</v>
          </cell>
          <cell r="H51">
            <v>0</v>
          </cell>
          <cell r="I51">
            <v>0</v>
          </cell>
          <cell r="J51">
            <v>0</v>
          </cell>
          <cell r="K51">
            <v>0</v>
          </cell>
        </row>
        <row r="53">
          <cell r="C53">
            <v>0</v>
          </cell>
          <cell r="D53">
            <v>0</v>
          </cell>
          <cell r="E53">
            <v>0</v>
          </cell>
          <cell r="F53">
            <v>0</v>
          </cell>
          <cell r="G53">
            <v>0</v>
          </cell>
          <cell r="H53">
            <v>0</v>
          </cell>
          <cell r="I53">
            <v>0</v>
          </cell>
          <cell r="J53">
            <v>0</v>
          </cell>
          <cell r="K53">
            <v>0</v>
          </cell>
        </row>
        <row r="54">
          <cell r="C54">
            <v>0</v>
          </cell>
          <cell r="D54">
            <v>0</v>
          </cell>
          <cell r="E54">
            <v>0</v>
          </cell>
          <cell r="F54">
            <v>0</v>
          </cell>
          <cell r="G54">
            <v>0</v>
          </cell>
          <cell r="H54">
            <v>0</v>
          </cell>
          <cell r="I54">
            <v>0</v>
          </cell>
          <cell r="J54">
            <v>0</v>
          </cell>
          <cell r="K54">
            <v>0</v>
          </cell>
        </row>
        <row r="55">
          <cell r="C55">
            <v>0</v>
          </cell>
          <cell r="D55">
            <v>0</v>
          </cell>
          <cell r="E55">
            <v>0</v>
          </cell>
          <cell r="F55">
            <v>0</v>
          </cell>
          <cell r="G55">
            <v>0</v>
          </cell>
          <cell r="H55">
            <v>0</v>
          </cell>
          <cell r="I55">
            <v>0</v>
          </cell>
          <cell r="J55">
            <v>0</v>
          </cell>
          <cell r="K55">
            <v>0</v>
          </cell>
        </row>
        <row r="56">
          <cell r="C56">
            <v>0</v>
          </cell>
          <cell r="D56">
            <v>0</v>
          </cell>
          <cell r="E56">
            <v>0</v>
          </cell>
          <cell r="F56">
            <v>0</v>
          </cell>
          <cell r="G56">
            <v>0</v>
          </cell>
          <cell r="H56">
            <v>0</v>
          </cell>
          <cell r="I56">
            <v>0</v>
          </cell>
          <cell r="J56">
            <v>0</v>
          </cell>
          <cell r="K56">
            <v>0</v>
          </cell>
        </row>
        <row r="57">
          <cell r="C57">
            <v>0</v>
          </cell>
          <cell r="D57">
            <v>0</v>
          </cell>
          <cell r="E57">
            <v>0</v>
          </cell>
          <cell r="F57">
            <v>0</v>
          </cell>
          <cell r="G57">
            <v>0</v>
          </cell>
          <cell r="H57">
            <v>0</v>
          </cell>
          <cell r="I57">
            <v>0</v>
          </cell>
          <cell r="J57">
            <v>0</v>
          </cell>
          <cell r="K57">
            <v>0</v>
          </cell>
        </row>
        <row r="58">
          <cell r="C58">
            <v>0</v>
          </cell>
          <cell r="D58">
            <v>0</v>
          </cell>
          <cell r="E58">
            <v>0</v>
          </cell>
          <cell r="F58">
            <v>0</v>
          </cell>
          <cell r="G58">
            <v>0</v>
          </cell>
          <cell r="H58">
            <v>0</v>
          </cell>
          <cell r="I58">
            <v>0</v>
          </cell>
          <cell r="J58">
            <v>0</v>
          </cell>
          <cell r="K58">
            <v>0</v>
          </cell>
        </row>
        <row r="59">
          <cell r="C59">
            <v>0</v>
          </cell>
          <cell r="D59">
            <v>0</v>
          </cell>
          <cell r="E59">
            <v>0</v>
          </cell>
          <cell r="F59">
            <v>0</v>
          </cell>
          <cell r="G59">
            <v>0</v>
          </cell>
          <cell r="H59">
            <v>0</v>
          </cell>
          <cell r="I59">
            <v>0</v>
          </cell>
          <cell r="J59">
            <v>0</v>
          </cell>
          <cell r="K59">
            <v>0</v>
          </cell>
        </row>
        <row r="60">
          <cell r="C60">
            <v>0</v>
          </cell>
          <cell r="D60">
            <v>0</v>
          </cell>
          <cell r="E60">
            <v>0</v>
          </cell>
          <cell r="F60">
            <v>0</v>
          </cell>
          <cell r="G60">
            <v>0</v>
          </cell>
          <cell r="H60">
            <v>0</v>
          </cell>
          <cell r="I60">
            <v>0</v>
          </cell>
          <cell r="J60">
            <v>0</v>
          </cell>
          <cell r="K60">
            <v>0</v>
          </cell>
        </row>
        <row r="61">
          <cell r="C61">
            <v>0</v>
          </cell>
          <cell r="D61">
            <v>0</v>
          </cell>
          <cell r="E61">
            <v>0</v>
          </cell>
          <cell r="F61">
            <v>0</v>
          </cell>
          <cell r="G61">
            <v>0</v>
          </cell>
          <cell r="H61">
            <v>0</v>
          </cell>
          <cell r="I61">
            <v>0</v>
          </cell>
          <cell r="J61">
            <v>0</v>
          </cell>
          <cell r="K61">
            <v>0</v>
          </cell>
        </row>
        <row r="63">
          <cell r="C63">
            <v>0</v>
          </cell>
          <cell r="D63">
            <v>0</v>
          </cell>
          <cell r="E63">
            <v>0</v>
          </cell>
          <cell r="F63">
            <v>0</v>
          </cell>
          <cell r="G63">
            <v>0</v>
          </cell>
          <cell r="H63">
            <v>0</v>
          </cell>
          <cell r="I63">
            <v>0</v>
          </cell>
          <cell r="J63">
            <v>0</v>
          </cell>
          <cell r="K63">
            <v>0</v>
          </cell>
        </row>
        <row r="64">
          <cell r="C64">
            <v>0</v>
          </cell>
          <cell r="D64">
            <v>0</v>
          </cell>
          <cell r="E64">
            <v>0</v>
          </cell>
          <cell r="F64">
            <v>0</v>
          </cell>
          <cell r="G64">
            <v>0</v>
          </cell>
          <cell r="H64">
            <v>0</v>
          </cell>
          <cell r="I64">
            <v>0</v>
          </cell>
          <cell r="J64">
            <v>0</v>
          </cell>
          <cell r="K64">
            <v>0</v>
          </cell>
        </row>
        <row r="65">
          <cell r="C65">
            <v>0</v>
          </cell>
          <cell r="D65">
            <v>0</v>
          </cell>
          <cell r="E65">
            <v>0</v>
          </cell>
          <cell r="F65">
            <v>0</v>
          </cell>
          <cell r="G65">
            <v>0</v>
          </cell>
          <cell r="H65">
            <v>0</v>
          </cell>
          <cell r="I65">
            <v>0</v>
          </cell>
          <cell r="J65">
            <v>0</v>
          </cell>
          <cell r="K65">
            <v>0</v>
          </cell>
        </row>
        <row r="66">
          <cell r="C66">
            <v>0</v>
          </cell>
          <cell r="D66">
            <v>0</v>
          </cell>
          <cell r="E66">
            <v>0</v>
          </cell>
          <cell r="F66">
            <v>0</v>
          </cell>
          <cell r="G66">
            <v>0</v>
          </cell>
          <cell r="H66">
            <v>0</v>
          </cell>
          <cell r="I66">
            <v>0</v>
          </cell>
          <cell r="J66">
            <v>0</v>
          </cell>
          <cell r="K66">
            <v>0</v>
          </cell>
        </row>
        <row r="67">
          <cell r="C67">
            <v>0</v>
          </cell>
          <cell r="D67">
            <v>0</v>
          </cell>
          <cell r="E67">
            <v>0</v>
          </cell>
          <cell r="F67">
            <v>0</v>
          </cell>
          <cell r="G67">
            <v>0</v>
          </cell>
          <cell r="H67">
            <v>0</v>
          </cell>
          <cell r="I67">
            <v>0</v>
          </cell>
          <cell r="J67">
            <v>0</v>
          </cell>
          <cell r="K67">
            <v>0</v>
          </cell>
        </row>
        <row r="69">
          <cell r="C69">
            <v>0</v>
          </cell>
          <cell r="D69">
            <v>0</v>
          </cell>
          <cell r="E69">
            <v>0</v>
          </cell>
          <cell r="F69">
            <v>0</v>
          </cell>
          <cell r="G69">
            <v>0</v>
          </cell>
          <cell r="H69">
            <v>0</v>
          </cell>
          <cell r="I69">
            <v>0</v>
          </cell>
          <cell r="J69">
            <v>0</v>
          </cell>
          <cell r="K69">
            <v>0</v>
          </cell>
        </row>
        <row r="70">
          <cell r="C70">
            <v>0</v>
          </cell>
          <cell r="D70">
            <v>0</v>
          </cell>
          <cell r="E70">
            <v>0</v>
          </cell>
          <cell r="F70">
            <v>0</v>
          </cell>
          <cell r="G70">
            <v>0</v>
          </cell>
          <cell r="H70">
            <v>0</v>
          </cell>
          <cell r="I70">
            <v>0</v>
          </cell>
          <cell r="J70">
            <v>0</v>
          </cell>
          <cell r="K70">
            <v>0</v>
          </cell>
        </row>
        <row r="71">
          <cell r="C71">
            <v>0</v>
          </cell>
          <cell r="D71">
            <v>0</v>
          </cell>
          <cell r="E71">
            <v>0</v>
          </cell>
          <cell r="F71">
            <v>0</v>
          </cell>
          <cell r="G71">
            <v>0</v>
          </cell>
          <cell r="H71">
            <v>0</v>
          </cell>
          <cell r="I71">
            <v>0</v>
          </cell>
          <cell r="J71">
            <v>0</v>
          </cell>
          <cell r="K71">
            <v>0</v>
          </cell>
        </row>
        <row r="72">
          <cell r="C72">
            <v>0</v>
          </cell>
          <cell r="D72">
            <v>0</v>
          </cell>
          <cell r="E72">
            <v>0</v>
          </cell>
          <cell r="F72">
            <v>0</v>
          </cell>
          <cell r="G72">
            <v>0</v>
          </cell>
          <cell r="H72">
            <v>0</v>
          </cell>
          <cell r="I72">
            <v>0</v>
          </cell>
          <cell r="J72">
            <v>0</v>
          </cell>
          <cell r="K72">
            <v>0</v>
          </cell>
        </row>
        <row r="76">
          <cell r="C76">
            <v>0</v>
          </cell>
          <cell r="D76">
            <v>0</v>
          </cell>
          <cell r="E76">
            <v>0</v>
          </cell>
          <cell r="F76">
            <v>0</v>
          </cell>
          <cell r="G76">
            <v>0</v>
          </cell>
          <cell r="H76">
            <v>0</v>
          </cell>
          <cell r="I76">
            <v>0</v>
          </cell>
          <cell r="J76">
            <v>0</v>
          </cell>
          <cell r="K76">
            <v>0</v>
          </cell>
        </row>
        <row r="77">
          <cell r="C77">
            <v>0</v>
          </cell>
          <cell r="D77">
            <v>0</v>
          </cell>
          <cell r="E77">
            <v>0</v>
          </cell>
          <cell r="F77">
            <v>0</v>
          </cell>
          <cell r="G77">
            <v>0</v>
          </cell>
          <cell r="H77">
            <v>0</v>
          </cell>
          <cell r="I77">
            <v>0</v>
          </cell>
          <cell r="J77">
            <v>0</v>
          </cell>
          <cell r="K77">
            <v>0</v>
          </cell>
        </row>
        <row r="78">
          <cell r="C78">
            <v>0</v>
          </cell>
          <cell r="D78">
            <v>0</v>
          </cell>
          <cell r="E78">
            <v>0</v>
          </cell>
          <cell r="F78">
            <v>0</v>
          </cell>
          <cell r="G78">
            <v>0</v>
          </cell>
          <cell r="H78">
            <v>0</v>
          </cell>
          <cell r="I78">
            <v>0</v>
          </cell>
          <cell r="J78">
            <v>0</v>
          </cell>
          <cell r="K78">
            <v>0</v>
          </cell>
        </row>
        <row r="79">
          <cell r="C79">
            <v>0</v>
          </cell>
          <cell r="D79">
            <v>0</v>
          </cell>
          <cell r="E79">
            <v>0</v>
          </cell>
          <cell r="F79">
            <v>0</v>
          </cell>
          <cell r="G79">
            <v>0</v>
          </cell>
          <cell r="H79">
            <v>0</v>
          </cell>
          <cell r="I79">
            <v>0</v>
          </cell>
          <cell r="J79">
            <v>0</v>
          </cell>
          <cell r="K79">
            <v>0</v>
          </cell>
        </row>
        <row r="80">
          <cell r="C80">
            <v>0</v>
          </cell>
          <cell r="D80">
            <v>0</v>
          </cell>
          <cell r="E80">
            <v>0</v>
          </cell>
          <cell r="F80">
            <v>0</v>
          </cell>
          <cell r="G80">
            <v>0</v>
          </cell>
          <cell r="H80">
            <v>0</v>
          </cell>
          <cell r="I80">
            <v>0</v>
          </cell>
          <cell r="J80">
            <v>0</v>
          </cell>
          <cell r="K80">
            <v>0</v>
          </cell>
        </row>
        <row r="81">
          <cell r="C81">
            <v>0</v>
          </cell>
          <cell r="D81">
            <v>0</v>
          </cell>
          <cell r="E81">
            <v>0</v>
          </cell>
          <cell r="F81">
            <v>0</v>
          </cell>
          <cell r="G81">
            <v>0</v>
          </cell>
          <cell r="H81">
            <v>0</v>
          </cell>
          <cell r="I81">
            <v>0</v>
          </cell>
          <cell r="J81">
            <v>0</v>
          </cell>
          <cell r="K81">
            <v>0</v>
          </cell>
        </row>
        <row r="82">
          <cell r="C82">
            <v>0</v>
          </cell>
          <cell r="D82">
            <v>0</v>
          </cell>
          <cell r="E82">
            <v>0</v>
          </cell>
          <cell r="F82">
            <v>0</v>
          </cell>
          <cell r="G82">
            <v>0</v>
          </cell>
          <cell r="H82">
            <v>0</v>
          </cell>
          <cell r="I82">
            <v>0</v>
          </cell>
          <cell r="J82">
            <v>0</v>
          </cell>
          <cell r="K82">
            <v>0</v>
          </cell>
        </row>
        <row r="83">
          <cell r="C83">
            <v>0</v>
          </cell>
          <cell r="D83">
            <v>0</v>
          </cell>
          <cell r="E83">
            <v>0</v>
          </cell>
          <cell r="F83">
            <v>0</v>
          </cell>
          <cell r="G83">
            <v>0</v>
          </cell>
          <cell r="H83">
            <v>0</v>
          </cell>
          <cell r="I83">
            <v>0</v>
          </cell>
          <cell r="J83">
            <v>0</v>
          </cell>
          <cell r="K83">
            <v>0</v>
          </cell>
        </row>
        <row r="84">
          <cell r="C84">
            <v>0</v>
          </cell>
          <cell r="D84">
            <v>0</v>
          </cell>
          <cell r="E84">
            <v>0</v>
          </cell>
          <cell r="F84">
            <v>0</v>
          </cell>
          <cell r="G84">
            <v>0</v>
          </cell>
          <cell r="H84">
            <v>0</v>
          </cell>
          <cell r="I84">
            <v>0</v>
          </cell>
          <cell r="J84">
            <v>0</v>
          </cell>
          <cell r="K84">
            <v>0</v>
          </cell>
        </row>
        <row r="85">
          <cell r="C85">
            <v>0</v>
          </cell>
          <cell r="D85">
            <v>0</v>
          </cell>
          <cell r="E85">
            <v>0</v>
          </cell>
          <cell r="F85">
            <v>0</v>
          </cell>
          <cell r="G85">
            <v>0</v>
          </cell>
          <cell r="H85">
            <v>0</v>
          </cell>
          <cell r="I85">
            <v>0</v>
          </cell>
          <cell r="J85">
            <v>0</v>
          </cell>
          <cell r="K85">
            <v>0</v>
          </cell>
        </row>
        <row r="86">
          <cell r="C86">
            <v>0</v>
          </cell>
          <cell r="D86">
            <v>0</v>
          </cell>
          <cell r="E86">
            <v>0</v>
          </cell>
          <cell r="F86">
            <v>0</v>
          </cell>
          <cell r="G86">
            <v>0</v>
          </cell>
          <cell r="H86">
            <v>0</v>
          </cell>
          <cell r="I86">
            <v>0</v>
          </cell>
          <cell r="J86">
            <v>0</v>
          </cell>
          <cell r="K86">
            <v>0</v>
          </cell>
        </row>
        <row r="87">
          <cell r="C87">
            <v>0</v>
          </cell>
          <cell r="D87">
            <v>0</v>
          </cell>
          <cell r="E87">
            <v>0</v>
          </cell>
          <cell r="F87">
            <v>0</v>
          </cell>
          <cell r="G87">
            <v>0</v>
          </cell>
          <cell r="H87">
            <v>0</v>
          </cell>
          <cell r="I87">
            <v>0</v>
          </cell>
          <cell r="J87">
            <v>0</v>
          </cell>
          <cell r="K87">
            <v>0</v>
          </cell>
        </row>
        <row r="88">
          <cell r="C88">
            <v>0</v>
          </cell>
          <cell r="D88">
            <v>0</v>
          </cell>
          <cell r="E88">
            <v>0</v>
          </cell>
          <cell r="F88">
            <v>0</v>
          </cell>
          <cell r="G88">
            <v>0</v>
          </cell>
          <cell r="H88">
            <v>0</v>
          </cell>
          <cell r="I88">
            <v>0</v>
          </cell>
          <cell r="J88">
            <v>0</v>
          </cell>
          <cell r="K88">
            <v>0</v>
          </cell>
        </row>
        <row r="89">
          <cell r="C89">
            <v>0</v>
          </cell>
          <cell r="D89">
            <v>0</v>
          </cell>
          <cell r="E89">
            <v>0</v>
          </cell>
          <cell r="F89">
            <v>0</v>
          </cell>
          <cell r="G89">
            <v>0</v>
          </cell>
          <cell r="H89">
            <v>0</v>
          </cell>
          <cell r="I89">
            <v>0</v>
          </cell>
          <cell r="J89">
            <v>0</v>
          </cell>
          <cell r="K89">
            <v>0</v>
          </cell>
        </row>
        <row r="90">
          <cell r="C90">
            <v>0</v>
          </cell>
          <cell r="D90">
            <v>0</v>
          </cell>
          <cell r="E90">
            <v>0</v>
          </cell>
          <cell r="F90">
            <v>0</v>
          </cell>
          <cell r="G90">
            <v>0</v>
          </cell>
          <cell r="H90">
            <v>0</v>
          </cell>
          <cell r="I90">
            <v>0</v>
          </cell>
          <cell r="J90">
            <v>0</v>
          </cell>
          <cell r="K90">
            <v>0</v>
          </cell>
        </row>
        <row r="91">
          <cell r="C91">
            <v>0</v>
          </cell>
          <cell r="D91">
            <v>0</v>
          </cell>
          <cell r="E91">
            <v>0</v>
          </cell>
          <cell r="F91">
            <v>0</v>
          </cell>
          <cell r="G91">
            <v>0</v>
          </cell>
          <cell r="H91">
            <v>0</v>
          </cell>
          <cell r="I91">
            <v>0</v>
          </cell>
          <cell r="J91">
            <v>0</v>
          </cell>
          <cell r="K91">
            <v>0</v>
          </cell>
        </row>
        <row r="92">
          <cell r="C92">
            <v>0</v>
          </cell>
          <cell r="D92">
            <v>0</v>
          </cell>
          <cell r="E92">
            <v>0</v>
          </cell>
          <cell r="F92">
            <v>0</v>
          </cell>
          <cell r="G92">
            <v>0</v>
          </cell>
          <cell r="H92">
            <v>0</v>
          </cell>
          <cell r="I92">
            <v>0</v>
          </cell>
          <cell r="J92">
            <v>0</v>
          </cell>
          <cell r="K92">
            <v>0</v>
          </cell>
        </row>
        <row r="93">
          <cell r="C93">
            <v>0</v>
          </cell>
          <cell r="D93">
            <v>0</v>
          </cell>
          <cell r="E93">
            <v>0</v>
          </cell>
          <cell r="F93">
            <v>0</v>
          </cell>
          <cell r="G93">
            <v>0</v>
          </cell>
          <cell r="H93">
            <v>0</v>
          </cell>
          <cell r="I93">
            <v>0</v>
          </cell>
          <cell r="J93">
            <v>0</v>
          </cell>
          <cell r="K93">
            <v>0</v>
          </cell>
        </row>
        <row r="94">
          <cell r="C94">
            <v>0</v>
          </cell>
          <cell r="D94">
            <v>0</v>
          </cell>
          <cell r="E94">
            <v>0</v>
          </cell>
          <cell r="F94">
            <v>0</v>
          </cell>
          <cell r="G94">
            <v>0</v>
          </cell>
          <cell r="H94">
            <v>0</v>
          </cell>
          <cell r="I94">
            <v>0</v>
          </cell>
          <cell r="J94">
            <v>0</v>
          </cell>
          <cell r="K94">
            <v>0</v>
          </cell>
        </row>
        <row r="95">
          <cell r="C95">
            <v>0</v>
          </cell>
          <cell r="D95">
            <v>0</v>
          </cell>
          <cell r="E95">
            <v>0</v>
          </cell>
          <cell r="F95">
            <v>0</v>
          </cell>
          <cell r="G95">
            <v>0</v>
          </cell>
          <cell r="H95">
            <v>0</v>
          </cell>
          <cell r="I95">
            <v>0</v>
          </cell>
          <cell r="J95">
            <v>0</v>
          </cell>
          <cell r="K95">
            <v>0</v>
          </cell>
        </row>
        <row r="96">
          <cell r="C96">
            <v>0</v>
          </cell>
          <cell r="D96">
            <v>0</v>
          </cell>
          <cell r="E96">
            <v>0</v>
          </cell>
          <cell r="F96">
            <v>0</v>
          </cell>
          <cell r="G96">
            <v>0</v>
          </cell>
          <cell r="H96">
            <v>0</v>
          </cell>
          <cell r="I96">
            <v>0</v>
          </cell>
          <cell r="J96">
            <v>0</v>
          </cell>
          <cell r="K96">
            <v>0</v>
          </cell>
        </row>
        <row r="97">
          <cell r="C97">
            <v>0</v>
          </cell>
          <cell r="D97">
            <v>0</v>
          </cell>
          <cell r="E97">
            <v>0</v>
          </cell>
          <cell r="F97">
            <v>0</v>
          </cell>
          <cell r="G97">
            <v>0</v>
          </cell>
          <cell r="H97">
            <v>0</v>
          </cell>
          <cell r="I97">
            <v>0</v>
          </cell>
          <cell r="J97">
            <v>0</v>
          </cell>
          <cell r="K97">
            <v>0</v>
          </cell>
        </row>
        <row r="99">
          <cell r="C99">
            <v>0</v>
          </cell>
          <cell r="D99">
            <v>0</v>
          </cell>
          <cell r="E99">
            <v>0</v>
          </cell>
          <cell r="F99">
            <v>0</v>
          </cell>
          <cell r="G99">
            <v>0</v>
          </cell>
          <cell r="H99">
            <v>0</v>
          </cell>
          <cell r="I99">
            <v>0</v>
          </cell>
          <cell r="J99">
            <v>0</v>
          </cell>
          <cell r="K99">
            <v>0</v>
          </cell>
        </row>
        <row r="100">
          <cell r="C100">
            <v>0</v>
          </cell>
          <cell r="D100">
            <v>0</v>
          </cell>
          <cell r="E100">
            <v>0</v>
          </cell>
          <cell r="F100">
            <v>0</v>
          </cell>
          <cell r="G100">
            <v>0</v>
          </cell>
          <cell r="H100">
            <v>0</v>
          </cell>
          <cell r="I100">
            <v>0</v>
          </cell>
          <cell r="J100">
            <v>0</v>
          </cell>
          <cell r="K100">
            <v>0</v>
          </cell>
        </row>
        <row r="101">
          <cell r="C101">
            <v>0</v>
          </cell>
          <cell r="D101">
            <v>0</v>
          </cell>
          <cell r="E101">
            <v>0</v>
          </cell>
          <cell r="F101">
            <v>0</v>
          </cell>
          <cell r="G101">
            <v>0</v>
          </cell>
          <cell r="H101">
            <v>0</v>
          </cell>
          <cell r="I101">
            <v>0</v>
          </cell>
          <cell r="J101">
            <v>0</v>
          </cell>
          <cell r="K101">
            <v>0</v>
          </cell>
        </row>
        <row r="104">
          <cell r="C104">
            <v>0</v>
          </cell>
          <cell r="D104">
            <v>0</v>
          </cell>
          <cell r="E104">
            <v>0</v>
          </cell>
          <cell r="F104">
            <v>0</v>
          </cell>
          <cell r="G104">
            <v>0</v>
          </cell>
          <cell r="H104">
            <v>0</v>
          </cell>
          <cell r="I104">
            <v>0</v>
          </cell>
          <cell r="J104">
            <v>0</v>
          </cell>
          <cell r="K104">
            <v>0</v>
          </cell>
        </row>
        <row r="105">
          <cell r="C105">
            <v>0</v>
          </cell>
          <cell r="D105">
            <v>0</v>
          </cell>
          <cell r="E105">
            <v>0</v>
          </cell>
          <cell r="F105">
            <v>0</v>
          </cell>
          <cell r="G105">
            <v>0</v>
          </cell>
          <cell r="H105">
            <v>0</v>
          </cell>
          <cell r="I105">
            <v>0</v>
          </cell>
          <cell r="J105">
            <v>0</v>
          </cell>
          <cell r="K105">
            <v>0</v>
          </cell>
        </row>
        <row r="106">
          <cell r="C106">
            <v>0</v>
          </cell>
          <cell r="D106">
            <v>0</v>
          </cell>
          <cell r="E106">
            <v>0</v>
          </cell>
          <cell r="F106">
            <v>0</v>
          </cell>
          <cell r="G106">
            <v>0</v>
          </cell>
          <cell r="H106">
            <v>0</v>
          </cell>
          <cell r="I106">
            <v>0</v>
          </cell>
          <cell r="J106">
            <v>0</v>
          </cell>
          <cell r="K106">
            <v>0</v>
          </cell>
        </row>
        <row r="107">
          <cell r="C107">
            <v>0</v>
          </cell>
          <cell r="D107">
            <v>0</v>
          </cell>
          <cell r="E107">
            <v>0</v>
          </cell>
          <cell r="F107">
            <v>0</v>
          </cell>
          <cell r="G107">
            <v>0</v>
          </cell>
          <cell r="H107">
            <v>0</v>
          </cell>
          <cell r="I107">
            <v>0</v>
          </cell>
          <cell r="J107">
            <v>0</v>
          </cell>
          <cell r="K107">
            <v>0</v>
          </cell>
        </row>
        <row r="108">
          <cell r="C108">
            <v>0</v>
          </cell>
          <cell r="D108">
            <v>0</v>
          </cell>
          <cell r="E108">
            <v>0</v>
          </cell>
          <cell r="F108">
            <v>0</v>
          </cell>
          <cell r="G108">
            <v>0</v>
          </cell>
          <cell r="H108">
            <v>0</v>
          </cell>
          <cell r="I108">
            <v>0</v>
          </cell>
          <cell r="J108">
            <v>0</v>
          </cell>
          <cell r="K108">
            <v>0</v>
          </cell>
        </row>
        <row r="112">
          <cell r="C112">
            <v>0</v>
          </cell>
          <cell r="D112">
            <v>0</v>
          </cell>
          <cell r="E112">
            <v>0</v>
          </cell>
          <cell r="F112">
            <v>0</v>
          </cell>
          <cell r="G112">
            <v>0</v>
          </cell>
          <cell r="H112">
            <v>0</v>
          </cell>
          <cell r="I112">
            <v>0</v>
          </cell>
          <cell r="J112">
            <v>0</v>
          </cell>
          <cell r="K112">
            <v>0</v>
          </cell>
        </row>
        <row r="113">
          <cell r="C113">
            <v>0</v>
          </cell>
          <cell r="D113">
            <v>0</v>
          </cell>
          <cell r="E113">
            <v>0</v>
          </cell>
          <cell r="F113">
            <v>0</v>
          </cell>
          <cell r="G113">
            <v>0</v>
          </cell>
          <cell r="H113">
            <v>0</v>
          </cell>
          <cell r="I113">
            <v>0</v>
          </cell>
          <cell r="J113">
            <v>0</v>
          </cell>
          <cell r="K113">
            <v>0</v>
          </cell>
        </row>
        <row r="115">
          <cell r="C115">
            <v>0</v>
          </cell>
          <cell r="D115">
            <v>0</v>
          </cell>
          <cell r="E115">
            <v>0</v>
          </cell>
          <cell r="F115">
            <v>0</v>
          </cell>
          <cell r="G115">
            <v>0</v>
          </cell>
          <cell r="H115">
            <v>0</v>
          </cell>
          <cell r="I115">
            <v>0</v>
          </cell>
          <cell r="J115">
            <v>0</v>
          </cell>
          <cell r="K115">
            <v>0</v>
          </cell>
        </row>
        <row r="116">
          <cell r="C116">
            <v>0</v>
          </cell>
          <cell r="D116">
            <v>0</v>
          </cell>
          <cell r="E116">
            <v>0</v>
          </cell>
          <cell r="F116">
            <v>0</v>
          </cell>
          <cell r="G116">
            <v>0</v>
          </cell>
          <cell r="H116">
            <v>0</v>
          </cell>
          <cell r="I116">
            <v>0</v>
          </cell>
          <cell r="J116">
            <v>0</v>
          </cell>
          <cell r="K116">
            <v>0</v>
          </cell>
        </row>
        <row r="120">
          <cell r="C120">
            <v>0</v>
          </cell>
          <cell r="D120">
            <v>0</v>
          </cell>
          <cell r="E120">
            <v>0</v>
          </cell>
          <cell r="F120">
            <v>0</v>
          </cell>
          <cell r="G120">
            <v>0</v>
          </cell>
          <cell r="H120">
            <v>0</v>
          </cell>
          <cell r="I120">
            <v>0</v>
          </cell>
          <cell r="J120">
            <v>0</v>
          </cell>
          <cell r="K120">
            <v>0</v>
          </cell>
        </row>
        <row r="121">
          <cell r="C121">
            <v>0</v>
          </cell>
          <cell r="D121">
            <v>0</v>
          </cell>
          <cell r="E121">
            <v>0</v>
          </cell>
          <cell r="F121">
            <v>0</v>
          </cell>
          <cell r="G121">
            <v>0</v>
          </cell>
          <cell r="H121">
            <v>0</v>
          </cell>
          <cell r="I121">
            <v>0</v>
          </cell>
          <cell r="J121">
            <v>0</v>
          </cell>
          <cell r="K121">
            <v>0</v>
          </cell>
        </row>
        <row r="122">
          <cell r="C122">
            <v>0</v>
          </cell>
          <cell r="D122">
            <v>0</v>
          </cell>
          <cell r="E122">
            <v>0</v>
          </cell>
          <cell r="F122">
            <v>0</v>
          </cell>
          <cell r="G122">
            <v>0</v>
          </cell>
          <cell r="H122">
            <v>0</v>
          </cell>
          <cell r="I122">
            <v>0</v>
          </cell>
          <cell r="J122">
            <v>0</v>
          </cell>
          <cell r="K122">
            <v>0</v>
          </cell>
        </row>
        <row r="123">
          <cell r="C123">
            <v>0</v>
          </cell>
          <cell r="D123">
            <v>0</v>
          </cell>
          <cell r="E123">
            <v>0</v>
          </cell>
          <cell r="F123">
            <v>0</v>
          </cell>
          <cell r="G123">
            <v>0</v>
          </cell>
          <cell r="H123">
            <v>0</v>
          </cell>
          <cell r="I123">
            <v>0</v>
          </cell>
          <cell r="J123">
            <v>0</v>
          </cell>
          <cell r="K123">
            <v>0</v>
          </cell>
        </row>
        <row r="124">
          <cell r="C124">
            <v>0</v>
          </cell>
          <cell r="D124">
            <v>0</v>
          </cell>
          <cell r="E124">
            <v>0</v>
          </cell>
          <cell r="F124">
            <v>0</v>
          </cell>
          <cell r="G124">
            <v>0</v>
          </cell>
          <cell r="H124">
            <v>0</v>
          </cell>
          <cell r="I124">
            <v>0</v>
          </cell>
          <cell r="J124">
            <v>0</v>
          </cell>
          <cell r="K124">
            <v>0</v>
          </cell>
        </row>
        <row r="125">
          <cell r="C125">
            <v>0</v>
          </cell>
          <cell r="D125">
            <v>0</v>
          </cell>
          <cell r="E125">
            <v>0</v>
          </cell>
          <cell r="F125">
            <v>0</v>
          </cell>
          <cell r="G125">
            <v>0</v>
          </cell>
          <cell r="H125">
            <v>0</v>
          </cell>
          <cell r="I125">
            <v>0</v>
          </cell>
          <cell r="J125">
            <v>0</v>
          </cell>
          <cell r="K125">
            <v>0</v>
          </cell>
        </row>
        <row r="126">
          <cell r="C126">
            <v>0</v>
          </cell>
          <cell r="D126">
            <v>0</v>
          </cell>
          <cell r="E126">
            <v>0</v>
          </cell>
          <cell r="F126">
            <v>0</v>
          </cell>
          <cell r="G126">
            <v>0</v>
          </cell>
          <cell r="H126">
            <v>0</v>
          </cell>
          <cell r="I126">
            <v>0</v>
          </cell>
          <cell r="J126">
            <v>0</v>
          </cell>
          <cell r="K126">
            <v>0</v>
          </cell>
        </row>
        <row r="127">
          <cell r="C127">
            <v>0</v>
          </cell>
          <cell r="D127">
            <v>0</v>
          </cell>
          <cell r="E127">
            <v>0</v>
          </cell>
          <cell r="F127">
            <v>0</v>
          </cell>
          <cell r="G127">
            <v>0</v>
          </cell>
          <cell r="H127">
            <v>0</v>
          </cell>
          <cell r="I127">
            <v>0</v>
          </cell>
          <cell r="J127">
            <v>0</v>
          </cell>
          <cell r="K127">
            <v>0</v>
          </cell>
        </row>
        <row r="128">
          <cell r="C128">
            <v>0</v>
          </cell>
          <cell r="D128">
            <v>0</v>
          </cell>
          <cell r="E128">
            <v>0</v>
          </cell>
          <cell r="F128">
            <v>0</v>
          </cell>
          <cell r="G128">
            <v>0</v>
          </cell>
          <cell r="H128">
            <v>0</v>
          </cell>
          <cell r="I128">
            <v>0</v>
          </cell>
          <cell r="J128">
            <v>0</v>
          </cell>
          <cell r="K128">
            <v>0</v>
          </cell>
        </row>
        <row r="129">
          <cell r="C129">
            <v>0</v>
          </cell>
          <cell r="D129">
            <v>0</v>
          </cell>
          <cell r="E129">
            <v>0</v>
          </cell>
          <cell r="F129">
            <v>0</v>
          </cell>
          <cell r="G129">
            <v>0</v>
          </cell>
          <cell r="H129">
            <v>0</v>
          </cell>
          <cell r="I129">
            <v>0</v>
          </cell>
          <cell r="J129">
            <v>0</v>
          </cell>
          <cell r="K129">
            <v>0</v>
          </cell>
        </row>
        <row r="130">
          <cell r="C130">
            <v>0</v>
          </cell>
          <cell r="D130">
            <v>0</v>
          </cell>
          <cell r="E130">
            <v>0</v>
          </cell>
          <cell r="F130">
            <v>0</v>
          </cell>
          <cell r="G130">
            <v>0</v>
          </cell>
          <cell r="H130">
            <v>0</v>
          </cell>
          <cell r="I130">
            <v>0</v>
          </cell>
          <cell r="J130">
            <v>0</v>
          </cell>
          <cell r="K130">
            <v>0</v>
          </cell>
        </row>
        <row r="132">
          <cell r="C132">
            <v>0</v>
          </cell>
          <cell r="D132">
            <v>0</v>
          </cell>
          <cell r="E132">
            <v>0</v>
          </cell>
          <cell r="F132">
            <v>0</v>
          </cell>
          <cell r="G132">
            <v>0</v>
          </cell>
          <cell r="H132">
            <v>0</v>
          </cell>
          <cell r="I132">
            <v>0</v>
          </cell>
          <cell r="J132">
            <v>0</v>
          </cell>
          <cell r="K132">
            <v>0</v>
          </cell>
        </row>
        <row r="133">
          <cell r="C133">
            <v>0</v>
          </cell>
          <cell r="D133">
            <v>0</v>
          </cell>
          <cell r="E133">
            <v>0</v>
          </cell>
          <cell r="F133">
            <v>0</v>
          </cell>
          <cell r="G133">
            <v>0</v>
          </cell>
          <cell r="H133">
            <v>0</v>
          </cell>
          <cell r="I133">
            <v>0</v>
          </cell>
          <cell r="J133">
            <v>0</v>
          </cell>
          <cell r="K133">
            <v>0</v>
          </cell>
        </row>
        <row r="134">
          <cell r="C134">
            <v>0</v>
          </cell>
          <cell r="D134">
            <v>0</v>
          </cell>
          <cell r="E134">
            <v>0</v>
          </cell>
          <cell r="F134">
            <v>0</v>
          </cell>
          <cell r="G134">
            <v>0</v>
          </cell>
          <cell r="H134">
            <v>0</v>
          </cell>
          <cell r="I134">
            <v>0</v>
          </cell>
          <cell r="J134">
            <v>0</v>
          </cell>
          <cell r="K134">
            <v>0</v>
          </cell>
        </row>
        <row r="137">
          <cell r="C137">
            <v>0</v>
          </cell>
          <cell r="D137">
            <v>0</v>
          </cell>
          <cell r="E137">
            <v>0</v>
          </cell>
          <cell r="F137">
            <v>0</v>
          </cell>
          <cell r="G137">
            <v>0</v>
          </cell>
          <cell r="H137">
            <v>0</v>
          </cell>
          <cell r="I137">
            <v>0</v>
          </cell>
          <cell r="J137">
            <v>0</v>
          </cell>
          <cell r="K137">
            <v>0</v>
          </cell>
        </row>
        <row r="140">
          <cell r="C140">
            <v>0</v>
          </cell>
          <cell r="D140">
            <v>0</v>
          </cell>
          <cell r="E140">
            <v>0</v>
          </cell>
          <cell r="F140">
            <v>0</v>
          </cell>
          <cell r="G140">
            <v>0</v>
          </cell>
          <cell r="H140">
            <v>0</v>
          </cell>
          <cell r="I140">
            <v>0</v>
          </cell>
          <cell r="J140">
            <v>0</v>
          </cell>
          <cell r="K140">
            <v>0</v>
          </cell>
        </row>
        <row r="142">
          <cell r="C142">
            <v>0</v>
          </cell>
          <cell r="D142">
            <v>0</v>
          </cell>
          <cell r="E142">
            <v>0</v>
          </cell>
          <cell r="F142">
            <v>0</v>
          </cell>
          <cell r="G142">
            <v>0</v>
          </cell>
          <cell r="H142">
            <v>0</v>
          </cell>
          <cell r="I142">
            <v>0</v>
          </cell>
          <cell r="J142">
            <v>0</v>
          </cell>
          <cell r="K142">
            <v>0</v>
          </cell>
        </row>
        <row r="143">
          <cell r="C143">
            <v>0</v>
          </cell>
          <cell r="D143">
            <v>0</v>
          </cell>
          <cell r="E143">
            <v>0</v>
          </cell>
          <cell r="F143">
            <v>0</v>
          </cell>
          <cell r="G143">
            <v>0</v>
          </cell>
          <cell r="H143">
            <v>0</v>
          </cell>
          <cell r="I143">
            <v>0</v>
          </cell>
          <cell r="J143">
            <v>0</v>
          </cell>
          <cell r="K143">
            <v>0</v>
          </cell>
        </row>
        <row r="144">
          <cell r="C144">
            <v>0</v>
          </cell>
          <cell r="D144">
            <v>0</v>
          </cell>
          <cell r="E144">
            <v>0</v>
          </cell>
          <cell r="F144">
            <v>0</v>
          </cell>
          <cell r="G144">
            <v>0</v>
          </cell>
          <cell r="H144">
            <v>0</v>
          </cell>
          <cell r="I144">
            <v>0</v>
          </cell>
          <cell r="J144">
            <v>0</v>
          </cell>
          <cell r="K144">
            <v>0</v>
          </cell>
        </row>
        <row r="145">
          <cell r="C145">
            <v>0</v>
          </cell>
          <cell r="D145">
            <v>0</v>
          </cell>
          <cell r="E145">
            <v>0</v>
          </cell>
          <cell r="H145">
            <v>0</v>
          </cell>
        </row>
        <row r="146">
          <cell r="C146">
            <v>0</v>
          </cell>
          <cell r="D146">
            <v>0</v>
          </cell>
          <cell r="E146">
            <v>0</v>
          </cell>
          <cell r="F146">
            <v>0</v>
          </cell>
          <cell r="G146">
            <v>0</v>
          </cell>
          <cell r="H146">
            <v>0</v>
          </cell>
          <cell r="I146">
            <v>0</v>
          </cell>
          <cell r="J146">
            <v>0</v>
          </cell>
          <cell r="K146">
            <v>0</v>
          </cell>
        </row>
        <row r="147">
          <cell r="C147">
            <v>0</v>
          </cell>
          <cell r="D147">
            <v>0</v>
          </cell>
          <cell r="E147">
            <v>0</v>
          </cell>
          <cell r="F147">
            <v>0</v>
          </cell>
          <cell r="G147">
            <v>0</v>
          </cell>
          <cell r="H147">
            <v>0</v>
          </cell>
          <cell r="I147">
            <v>0</v>
          </cell>
          <cell r="J147">
            <v>0</v>
          </cell>
          <cell r="K147">
            <v>0</v>
          </cell>
        </row>
        <row r="150">
          <cell r="C150">
            <v>0</v>
          </cell>
          <cell r="D150">
            <v>0</v>
          </cell>
          <cell r="E150">
            <v>0</v>
          </cell>
          <cell r="F150">
            <v>0</v>
          </cell>
          <cell r="G150">
            <v>0</v>
          </cell>
          <cell r="H150">
            <v>0</v>
          </cell>
          <cell r="I150">
            <v>0</v>
          </cell>
          <cell r="J150">
            <v>0</v>
          </cell>
          <cell r="K150">
            <v>0</v>
          </cell>
        </row>
        <row r="153">
          <cell r="C153">
            <v>0</v>
          </cell>
          <cell r="D153">
            <v>0</v>
          </cell>
          <cell r="E153">
            <v>0</v>
          </cell>
          <cell r="F153">
            <v>0</v>
          </cell>
          <cell r="G153">
            <v>0</v>
          </cell>
          <cell r="H153">
            <v>0</v>
          </cell>
          <cell r="I153">
            <v>0</v>
          </cell>
          <cell r="J153">
            <v>0</v>
          </cell>
          <cell r="K153">
            <v>0</v>
          </cell>
        </row>
        <row r="156">
          <cell r="C156">
            <v>0</v>
          </cell>
          <cell r="D156">
            <v>0</v>
          </cell>
          <cell r="E156">
            <v>0</v>
          </cell>
          <cell r="F156">
            <v>0</v>
          </cell>
          <cell r="G156">
            <v>0</v>
          </cell>
          <cell r="H156">
            <v>0</v>
          </cell>
          <cell r="I156">
            <v>0</v>
          </cell>
          <cell r="J156">
            <v>0</v>
          </cell>
          <cell r="K156">
            <v>0</v>
          </cell>
        </row>
        <row r="159">
          <cell r="C159">
            <v>0</v>
          </cell>
          <cell r="D159">
            <v>0</v>
          </cell>
          <cell r="E159">
            <v>0</v>
          </cell>
          <cell r="F159">
            <v>0</v>
          </cell>
          <cell r="G159">
            <v>0</v>
          </cell>
          <cell r="H159">
            <v>0</v>
          </cell>
          <cell r="I159">
            <v>0</v>
          </cell>
          <cell r="J159">
            <v>0</v>
          </cell>
          <cell r="K159">
            <v>0</v>
          </cell>
        </row>
        <row r="162">
          <cell r="C162">
            <v>0</v>
          </cell>
          <cell r="D162">
            <v>0</v>
          </cell>
          <cell r="E162">
            <v>0</v>
          </cell>
          <cell r="F162">
            <v>0</v>
          </cell>
          <cell r="G162">
            <v>0</v>
          </cell>
          <cell r="H162">
            <v>0</v>
          </cell>
          <cell r="I162">
            <v>0</v>
          </cell>
          <cell r="J162">
            <v>0</v>
          </cell>
          <cell r="K162">
            <v>0</v>
          </cell>
        </row>
        <row r="165">
          <cell r="C165">
            <v>0</v>
          </cell>
          <cell r="D165">
            <v>0</v>
          </cell>
          <cell r="E165">
            <v>0</v>
          </cell>
          <cell r="F165">
            <v>0</v>
          </cell>
          <cell r="G165">
            <v>0</v>
          </cell>
          <cell r="H165">
            <v>0</v>
          </cell>
          <cell r="I165">
            <v>0</v>
          </cell>
          <cell r="J165">
            <v>0</v>
          </cell>
          <cell r="K165">
            <v>0</v>
          </cell>
        </row>
        <row r="167">
          <cell r="C167">
            <v>0</v>
          </cell>
          <cell r="D167">
            <v>0</v>
          </cell>
          <cell r="E167">
            <v>0</v>
          </cell>
          <cell r="H167">
            <v>0</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D1-Sum"/>
      <sheetName val="D2-FinPerf"/>
      <sheetName val="D3-Capex"/>
      <sheetName val="D4-FinPos"/>
      <sheetName val="D5-CFlow"/>
      <sheetName val="SD1"/>
      <sheetName val="SD2"/>
      <sheetName val="SD3"/>
      <sheetName val="SD4"/>
      <sheetName val="SD5"/>
      <sheetName val="SD6"/>
      <sheetName val="SD7a"/>
      <sheetName val="SD7b"/>
      <sheetName val="SD7c"/>
      <sheetName val="SD8"/>
      <sheetName val="SD9"/>
      <sheetName val="SD10"/>
      <sheetName val="SD11"/>
    </sheetNames>
    <sheetDataSet>
      <sheetData sheetId="0"/>
      <sheetData sheetId="1"/>
      <sheetData sheetId="2">
        <row r="86">
          <cell r="B86" t="str">
            <v>SEKHUKHUNE DEVELOPMENY AGENCY - Supporting Table SD1 Measurable performance targets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Chart1"/>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A1 Schedule - mSCOA vs 6"/>
    </sheetNames>
    <definedNames>
      <definedName name="GoToInstructions"/>
      <definedName name="GoToOrgstructure"/>
      <definedName name="LGDB_Export.LGDB_Export"/>
    </definedNames>
    <sheetDataSet>
      <sheetData sheetId="0"/>
      <sheetData sheetId="1">
        <row r="36">
          <cell r="X36" t="str">
            <v>2021/22</v>
          </cell>
        </row>
      </sheetData>
      <sheetData sheetId="2">
        <row r="94">
          <cell r="B94">
            <v>1</v>
          </cell>
          <cell r="D94">
            <v>2</v>
          </cell>
        </row>
      </sheetData>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sqref="A1:XFD1048576"/>
    </sheetView>
  </sheetViews>
  <sheetFormatPr defaultColWidth="8" defaultRowHeight="13.8" x14ac:dyDescent="0.3"/>
  <cols>
    <col min="1" max="16384" width="8" style="438"/>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election activeCell="E40" sqref="E40"/>
    </sheetView>
  </sheetViews>
  <sheetFormatPr defaultColWidth="9.109375" defaultRowHeight="10.199999999999999" x14ac:dyDescent="0.2"/>
  <cols>
    <col min="1" max="1" width="30.6640625" style="2" customWidth="1"/>
    <col min="2" max="2" width="3.109375" style="62" customWidth="1"/>
    <col min="3" max="5" width="15.6640625" style="2" customWidth="1"/>
    <col min="6" max="6" width="15.44140625" style="2" customWidth="1"/>
    <col min="7" max="7" width="12.88671875" style="2" customWidth="1"/>
    <col min="8" max="8" width="15.109375" style="2" customWidth="1"/>
    <col min="9" max="9" width="16.44140625" style="2" customWidth="1"/>
    <col min="10" max="10" width="14.109375" style="2" customWidth="1"/>
    <col min="11" max="11" width="12.44140625" style="2" customWidth="1"/>
    <col min="12" max="12" width="11.33203125" style="2" customWidth="1"/>
    <col min="13" max="13" width="13.33203125" style="2" customWidth="1"/>
    <col min="14" max="14" width="13.44140625" style="2" customWidth="1"/>
    <col min="15" max="15" width="14.109375" style="2" customWidth="1"/>
    <col min="16" max="18" width="9.44140625" style="2" customWidth="1"/>
    <col min="19" max="19" width="9.88671875" style="2" customWidth="1"/>
    <col min="20" max="22" width="9.44140625" style="2" customWidth="1"/>
    <col min="23" max="24" width="9.88671875" style="2" customWidth="1"/>
    <col min="25" max="16384" width="9.109375" style="2"/>
  </cols>
  <sheetData>
    <row r="1" spans="1:15" ht="13.8" x14ac:dyDescent="0.3">
      <c r="A1" s="1" t="str">
        <f>_MEB5</f>
        <v>Buffalo City Development Agency - Supporting Table SD3 Budgeted Investment Portfolio</v>
      </c>
    </row>
    <row r="2" spans="1:15" ht="43.5" customHeight="1" x14ac:dyDescent="0.2">
      <c r="A2" s="63" t="s">
        <v>365</v>
      </c>
      <c r="B2" s="239" t="str">
        <f>head27</f>
        <v>Ref</v>
      </c>
      <c r="C2" s="5" t="s">
        <v>366</v>
      </c>
      <c r="D2" s="240" t="s">
        <v>367</v>
      </c>
      <c r="E2" s="240" t="s">
        <v>368</v>
      </c>
      <c r="F2" s="240" t="s">
        <v>369</v>
      </c>
      <c r="G2" s="240" t="s">
        <v>370</v>
      </c>
      <c r="H2" s="240" t="s">
        <v>371</v>
      </c>
      <c r="I2" s="240" t="s">
        <v>372</v>
      </c>
      <c r="J2" s="469" t="s">
        <v>373</v>
      </c>
      <c r="K2" s="4" t="s">
        <v>374</v>
      </c>
      <c r="L2" s="6" t="s">
        <v>375</v>
      </c>
      <c r="M2" s="5" t="s">
        <v>376</v>
      </c>
      <c r="N2" s="5" t="s">
        <v>377</v>
      </c>
      <c r="O2" s="6" t="s">
        <v>378</v>
      </c>
    </row>
    <row r="3" spans="1:15" ht="12.75" customHeight="1" x14ac:dyDescent="0.2">
      <c r="A3" s="241" t="s">
        <v>379</v>
      </c>
      <c r="B3" s="242"/>
      <c r="C3" s="243" t="s">
        <v>380</v>
      </c>
      <c r="D3" s="244"/>
      <c r="E3" s="245"/>
      <c r="F3" s="246"/>
      <c r="G3" s="246"/>
      <c r="H3" s="246"/>
      <c r="I3" s="246"/>
      <c r="J3" s="470"/>
      <c r="K3" s="471"/>
      <c r="L3" s="471"/>
      <c r="M3" s="471"/>
      <c r="N3" s="471"/>
      <c r="O3" s="472"/>
    </row>
    <row r="4" spans="1:15" ht="12.75" customHeight="1" x14ac:dyDescent="0.2">
      <c r="A4" s="247" t="s">
        <v>384</v>
      </c>
      <c r="B4" s="70"/>
      <c r="C4" s="237"/>
      <c r="D4" s="248"/>
      <c r="E4" s="249"/>
      <c r="F4" s="71"/>
      <c r="G4" s="73"/>
      <c r="H4" s="71"/>
      <c r="I4" s="73"/>
      <c r="J4" s="250"/>
      <c r="K4" s="135"/>
      <c r="L4" s="251"/>
      <c r="M4" s="133"/>
      <c r="N4" s="133"/>
      <c r="O4" s="35">
        <f>SUM(K4:N4)</f>
        <v>0</v>
      </c>
    </row>
    <row r="5" spans="1:15" ht="12.75" customHeight="1" x14ac:dyDescent="0.2">
      <c r="A5" s="247"/>
      <c r="B5" s="70"/>
      <c r="C5" s="237"/>
      <c r="D5" s="248"/>
      <c r="E5" s="249"/>
      <c r="F5" s="71"/>
      <c r="G5" s="73"/>
      <c r="H5" s="71"/>
      <c r="I5" s="73"/>
      <c r="J5" s="250"/>
      <c r="K5" s="135"/>
      <c r="L5" s="251"/>
      <c r="M5" s="133"/>
      <c r="N5" s="133"/>
      <c r="O5" s="35">
        <f t="shared" ref="O5:O22" si="0">SUM(K5:N5)</f>
        <v>0</v>
      </c>
    </row>
    <row r="6" spans="1:15" ht="12.75" customHeight="1" x14ac:dyDescent="0.2">
      <c r="A6" s="247"/>
      <c r="B6" s="70"/>
      <c r="C6" s="237"/>
      <c r="D6" s="248"/>
      <c r="E6" s="249"/>
      <c r="F6" s="71"/>
      <c r="G6" s="73"/>
      <c r="H6" s="71"/>
      <c r="I6" s="73"/>
      <c r="J6" s="250"/>
      <c r="K6" s="135"/>
      <c r="L6" s="251"/>
      <c r="M6" s="133"/>
      <c r="N6" s="133"/>
      <c r="O6" s="35">
        <f t="shared" si="0"/>
        <v>0</v>
      </c>
    </row>
    <row r="7" spans="1:15" ht="12.75" customHeight="1" x14ac:dyDescent="0.2">
      <c r="A7" s="247"/>
      <c r="B7" s="70"/>
      <c r="C7" s="237"/>
      <c r="D7" s="248"/>
      <c r="E7" s="249"/>
      <c r="F7" s="71"/>
      <c r="G7" s="73"/>
      <c r="H7" s="71"/>
      <c r="I7" s="73"/>
      <c r="J7" s="250"/>
      <c r="K7" s="135"/>
      <c r="L7" s="251"/>
      <c r="M7" s="133"/>
      <c r="N7" s="133"/>
      <c r="O7" s="35">
        <f t="shared" si="0"/>
        <v>0</v>
      </c>
    </row>
    <row r="8" spans="1:15" ht="12.75" customHeight="1" x14ac:dyDescent="0.2">
      <c r="A8" s="247"/>
      <c r="B8" s="70"/>
      <c r="C8" s="237"/>
      <c r="D8" s="248"/>
      <c r="E8" s="249"/>
      <c r="F8" s="71"/>
      <c r="G8" s="73"/>
      <c r="H8" s="71"/>
      <c r="I8" s="73"/>
      <c r="J8" s="250"/>
      <c r="K8" s="135"/>
      <c r="L8" s="251"/>
      <c r="M8" s="133"/>
      <c r="N8" s="133"/>
      <c r="O8" s="35">
        <f t="shared" si="0"/>
        <v>0</v>
      </c>
    </row>
    <row r="9" spans="1:15" ht="12.75" customHeight="1" x14ac:dyDescent="0.2">
      <c r="A9" s="247"/>
      <c r="B9" s="70"/>
      <c r="C9" s="237"/>
      <c r="D9" s="248"/>
      <c r="E9" s="249"/>
      <c r="F9" s="71"/>
      <c r="G9" s="73"/>
      <c r="H9" s="71"/>
      <c r="I9" s="73"/>
      <c r="J9" s="250"/>
      <c r="K9" s="135"/>
      <c r="L9" s="251"/>
      <c r="M9" s="133"/>
      <c r="N9" s="133"/>
      <c r="O9" s="35">
        <f t="shared" si="0"/>
        <v>0</v>
      </c>
    </row>
    <row r="10" spans="1:15" ht="12.75" customHeight="1" x14ac:dyDescent="0.2">
      <c r="A10" s="247"/>
      <c r="B10" s="70"/>
      <c r="C10" s="237"/>
      <c r="D10" s="248"/>
      <c r="E10" s="249"/>
      <c r="F10" s="71"/>
      <c r="G10" s="73"/>
      <c r="H10" s="71"/>
      <c r="I10" s="73"/>
      <c r="J10" s="250"/>
      <c r="K10" s="135"/>
      <c r="L10" s="251"/>
      <c r="M10" s="133"/>
      <c r="N10" s="133"/>
      <c r="O10" s="35">
        <f t="shared" si="0"/>
        <v>0</v>
      </c>
    </row>
    <row r="11" spans="1:15" ht="12.75" customHeight="1" x14ac:dyDescent="0.2">
      <c r="A11" s="247"/>
      <c r="B11" s="70"/>
      <c r="C11" s="237"/>
      <c r="D11" s="248"/>
      <c r="E11" s="249"/>
      <c r="F11" s="71"/>
      <c r="G11" s="73"/>
      <c r="H11" s="71"/>
      <c r="I11" s="73"/>
      <c r="J11" s="250"/>
      <c r="K11" s="135"/>
      <c r="L11" s="251"/>
      <c r="M11" s="133"/>
      <c r="N11" s="133"/>
      <c r="O11" s="35">
        <f t="shared" si="0"/>
        <v>0</v>
      </c>
    </row>
    <row r="12" spans="1:15" ht="12.75" customHeight="1" x14ac:dyDescent="0.2">
      <c r="A12" s="247"/>
      <c r="B12" s="70"/>
      <c r="C12" s="237"/>
      <c r="D12" s="248"/>
      <c r="E12" s="249"/>
      <c r="F12" s="71"/>
      <c r="G12" s="73"/>
      <c r="H12" s="71"/>
      <c r="I12" s="73"/>
      <c r="J12" s="250"/>
      <c r="K12" s="135"/>
      <c r="L12" s="251"/>
      <c r="M12" s="133"/>
      <c r="N12" s="133"/>
      <c r="O12" s="35">
        <f t="shared" si="0"/>
        <v>0</v>
      </c>
    </row>
    <row r="13" spans="1:15" ht="12.75" customHeight="1" x14ac:dyDescent="0.2">
      <c r="A13" s="247"/>
      <c r="B13" s="70"/>
      <c r="C13" s="237"/>
      <c r="D13" s="248"/>
      <c r="E13" s="249"/>
      <c r="F13" s="71"/>
      <c r="G13" s="73"/>
      <c r="H13" s="71"/>
      <c r="I13" s="73"/>
      <c r="J13" s="250"/>
      <c r="K13" s="135"/>
      <c r="L13" s="251"/>
      <c r="M13" s="133"/>
      <c r="N13" s="133"/>
      <c r="O13" s="35">
        <f t="shared" si="0"/>
        <v>0</v>
      </c>
    </row>
    <row r="14" spans="1:15" ht="12.75" customHeight="1" x14ac:dyDescent="0.2">
      <c r="A14" s="247"/>
      <c r="B14" s="70"/>
      <c r="C14" s="237"/>
      <c r="D14" s="248"/>
      <c r="E14" s="249"/>
      <c r="F14" s="71"/>
      <c r="G14" s="73"/>
      <c r="H14" s="71"/>
      <c r="I14" s="73"/>
      <c r="J14" s="250"/>
      <c r="K14" s="135"/>
      <c r="L14" s="251"/>
      <c r="M14" s="133"/>
      <c r="N14" s="133"/>
      <c r="O14" s="35">
        <f t="shared" si="0"/>
        <v>0</v>
      </c>
    </row>
    <row r="15" spans="1:15" ht="12.75" customHeight="1" x14ac:dyDescent="0.2">
      <c r="A15" s="247"/>
      <c r="B15" s="70"/>
      <c r="C15" s="237"/>
      <c r="D15" s="248"/>
      <c r="E15" s="249"/>
      <c r="F15" s="71"/>
      <c r="G15" s="73"/>
      <c r="H15" s="71"/>
      <c r="I15" s="73"/>
      <c r="J15" s="250"/>
      <c r="K15" s="135"/>
      <c r="L15" s="251"/>
      <c r="M15" s="133"/>
      <c r="N15" s="133"/>
      <c r="O15" s="35">
        <f t="shared" si="0"/>
        <v>0</v>
      </c>
    </row>
    <row r="16" spans="1:15" ht="12.75" customHeight="1" x14ac:dyDescent="0.2">
      <c r="A16" s="247"/>
      <c r="B16" s="70"/>
      <c r="C16" s="237"/>
      <c r="D16" s="248"/>
      <c r="E16" s="249"/>
      <c r="F16" s="71"/>
      <c r="G16" s="73"/>
      <c r="H16" s="71"/>
      <c r="I16" s="73"/>
      <c r="J16" s="250"/>
      <c r="K16" s="135"/>
      <c r="L16" s="251"/>
      <c r="M16" s="133"/>
      <c r="N16" s="133"/>
      <c r="O16" s="35">
        <f t="shared" si="0"/>
        <v>0</v>
      </c>
    </row>
    <row r="17" spans="1:15" ht="12.75" customHeight="1" x14ac:dyDescent="0.2">
      <c r="A17" s="247"/>
      <c r="B17" s="70"/>
      <c r="C17" s="237"/>
      <c r="D17" s="248"/>
      <c r="E17" s="249"/>
      <c r="F17" s="71"/>
      <c r="G17" s="73"/>
      <c r="H17" s="71"/>
      <c r="I17" s="73"/>
      <c r="J17" s="250"/>
      <c r="K17" s="135"/>
      <c r="L17" s="251"/>
      <c r="M17" s="133"/>
      <c r="N17" s="133"/>
      <c r="O17" s="35">
        <f t="shared" si="0"/>
        <v>0</v>
      </c>
    </row>
    <row r="18" spans="1:15" ht="12.75" customHeight="1" x14ac:dyDescent="0.2">
      <c r="A18" s="247"/>
      <c r="B18" s="70"/>
      <c r="C18" s="237"/>
      <c r="D18" s="248"/>
      <c r="E18" s="249"/>
      <c r="F18" s="71"/>
      <c r="G18" s="73"/>
      <c r="H18" s="71"/>
      <c r="I18" s="73"/>
      <c r="J18" s="250"/>
      <c r="K18" s="135"/>
      <c r="L18" s="251"/>
      <c r="M18" s="133"/>
      <c r="N18" s="133"/>
      <c r="O18" s="35">
        <f t="shared" si="0"/>
        <v>0</v>
      </c>
    </row>
    <row r="19" spans="1:15" ht="12.75" customHeight="1" x14ac:dyDescent="0.2">
      <c r="A19" s="247"/>
      <c r="B19" s="70"/>
      <c r="C19" s="237"/>
      <c r="D19" s="248"/>
      <c r="E19" s="249"/>
      <c r="F19" s="71"/>
      <c r="G19" s="73"/>
      <c r="H19" s="71"/>
      <c r="I19" s="73"/>
      <c r="J19" s="250"/>
      <c r="K19" s="135"/>
      <c r="L19" s="251"/>
      <c r="M19" s="133"/>
      <c r="N19" s="133"/>
      <c r="O19" s="35">
        <f t="shared" si="0"/>
        <v>0</v>
      </c>
    </row>
    <row r="20" spans="1:15" ht="12.75" customHeight="1" x14ac:dyDescent="0.2">
      <c r="A20" s="247"/>
      <c r="B20" s="70"/>
      <c r="C20" s="237"/>
      <c r="D20" s="248"/>
      <c r="E20" s="249"/>
      <c r="F20" s="71"/>
      <c r="G20" s="73"/>
      <c r="H20" s="71"/>
      <c r="I20" s="73"/>
      <c r="J20" s="250"/>
      <c r="K20" s="135"/>
      <c r="L20" s="251"/>
      <c r="M20" s="133"/>
      <c r="N20" s="133"/>
      <c r="O20" s="35">
        <f t="shared" si="0"/>
        <v>0</v>
      </c>
    </row>
    <row r="21" spans="1:15" ht="12.75" customHeight="1" x14ac:dyDescent="0.2">
      <c r="A21" s="247"/>
      <c r="B21" s="70"/>
      <c r="C21" s="237"/>
      <c r="D21" s="248"/>
      <c r="E21" s="249"/>
      <c r="F21" s="71"/>
      <c r="G21" s="73"/>
      <c r="H21" s="71"/>
      <c r="I21" s="73"/>
      <c r="J21" s="250"/>
      <c r="K21" s="135"/>
      <c r="L21" s="251"/>
      <c r="M21" s="133"/>
      <c r="N21" s="133"/>
      <c r="O21" s="35">
        <f t="shared" si="0"/>
        <v>0</v>
      </c>
    </row>
    <row r="22" spans="1:15" ht="12.75" customHeight="1" x14ac:dyDescent="0.2">
      <c r="A22" s="247"/>
      <c r="B22" s="70"/>
      <c r="C22" s="237"/>
      <c r="D22" s="248"/>
      <c r="E22" s="249"/>
      <c r="F22" s="71"/>
      <c r="G22" s="73"/>
      <c r="H22" s="71"/>
      <c r="I22" s="73"/>
      <c r="J22" s="250"/>
      <c r="K22" s="135"/>
      <c r="L22" s="251"/>
      <c r="M22" s="133"/>
      <c r="N22" s="133"/>
      <c r="O22" s="35">
        <f t="shared" si="0"/>
        <v>0</v>
      </c>
    </row>
    <row r="23" spans="1:15" ht="12.75" customHeight="1" x14ac:dyDescent="0.2">
      <c r="A23" s="92"/>
      <c r="B23" s="93">
        <v>1</v>
      </c>
      <c r="C23" s="252"/>
      <c r="D23" s="253"/>
      <c r="E23" s="254"/>
      <c r="F23" s="94">
        <f>SUM(F4:F22)</f>
        <v>0</v>
      </c>
      <c r="G23" s="127">
        <f>SUM(G4:G22)</f>
        <v>0</v>
      </c>
      <c r="H23" s="94">
        <f>SUM(H4:H22)</f>
        <v>0</v>
      </c>
      <c r="I23" s="255"/>
      <c r="J23" s="256"/>
      <c r="K23" s="94">
        <f>SUM(K4:K22)</f>
        <v>0</v>
      </c>
      <c r="L23" s="257"/>
      <c r="M23" s="95">
        <f>SUM(M4:M22)</f>
        <v>0</v>
      </c>
      <c r="N23" s="95">
        <f>SUM(N4:N22)</f>
        <v>0</v>
      </c>
      <c r="O23" s="127">
        <f>SUM(O4:O22)</f>
        <v>0</v>
      </c>
    </row>
    <row r="24" spans="1:15" ht="12.75" customHeight="1" x14ac:dyDescent="0.2">
      <c r="A24" s="96" t="str">
        <f>head27a</f>
        <v>References</v>
      </c>
      <c r="C24" s="79"/>
      <c r="D24" s="128"/>
      <c r="E24" s="79"/>
      <c r="F24" s="79"/>
      <c r="G24" s="79"/>
      <c r="H24" s="79"/>
      <c r="I24" s="79"/>
    </row>
    <row r="25" spans="1:15" ht="11.25" customHeight="1" x14ac:dyDescent="0.2">
      <c r="A25" s="99" t="s">
        <v>381</v>
      </c>
    </row>
    <row r="26" spans="1:15" ht="11.25" customHeight="1" x14ac:dyDescent="0.2">
      <c r="A26" s="99" t="s">
        <v>382</v>
      </c>
    </row>
    <row r="27" spans="1:15" ht="11.25" customHeight="1" x14ac:dyDescent="0.2">
      <c r="A27" s="99" t="s">
        <v>383</v>
      </c>
    </row>
    <row r="29" spans="1:15" ht="11.25" customHeight="1" x14ac:dyDescent="0.2"/>
    <row r="30" spans="1:15" ht="11.25" customHeight="1" x14ac:dyDescent="0.2"/>
    <row r="31" spans="1:15" ht="11.25" customHeight="1" x14ac:dyDescent="0.2"/>
    <row r="32" spans="1:15"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sheetData>
  <mergeCells count="2">
    <mergeCell ref="J2:J3"/>
    <mergeCell ref="K3:O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topLeftCell="A22" workbookViewId="0">
      <selection activeCell="H49" sqref="H49"/>
    </sheetView>
  </sheetViews>
  <sheetFormatPr defaultColWidth="9.109375" defaultRowHeight="10.199999999999999" x14ac:dyDescent="0.2"/>
  <cols>
    <col min="1" max="1" width="37.6640625" style="2" customWidth="1"/>
    <col min="2" max="2" width="3.109375" style="62" customWidth="1"/>
    <col min="3" max="11" width="8.6640625" style="2" customWidth="1"/>
    <col min="12" max="12" width="29.44140625" style="2" bestFit="1" customWidth="1"/>
    <col min="13" max="13" width="9.44140625" style="2" customWidth="1"/>
    <col min="14" max="14" width="9.88671875" style="2" customWidth="1"/>
    <col min="15" max="17" width="9.44140625" style="2" customWidth="1"/>
    <col min="18" max="19" width="9.88671875" style="2" customWidth="1"/>
    <col min="20" max="16384" width="9.109375" style="2"/>
  </cols>
  <sheetData>
    <row r="1" spans="1:11" ht="13.8" x14ac:dyDescent="0.3">
      <c r="A1" s="1" t="str">
        <f>MEB5a</f>
        <v>Buffalo City Development Agency - Supporting Table SD4 Board member allowances and staff benefits</v>
      </c>
    </row>
    <row r="2" spans="1:11" ht="20.399999999999999" x14ac:dyDescent="0.2">
      <c r="A2" s="473" t="s">
        <v>385</v>
      </c>
      <c r="B2" s="457" t="str">
        <f>head27</f>
        <v>Ref</v>
      </c>
      <c r="C2" s="4" t="str">
        <f>head1b</f>
        <v>2017/18</v>
      </c>
      <c r="D2" s="5" t="str">
        <f>head1A</f>
        <v>2018/19</v>
      </c>
      <c r="E2" s="6" t="str">
        <f>Head1</f>
        <v>2019/20</v>
      </c>
      <c r="F2" s="7" t="str">
        <f>Head2</f>
        <v>Current Year 2020/21</v>
      </c>
      <c r="G2" s="8"/>
      <c r="H2" s="9"/>
      <c r="I2" s="7" t="str">
        <f>Head3a</f>
        <v>Medium Term Revenue and Expenditure Framework</v>
      </c>
      <c r="J2" s="8"/>
      <c r="K2" s="9"/>
    </row>
    <row r="3" spans="1:11" x14ac:dyDescent="0.2">
      <c r="A3" s="474"/>
      <c r="B3" s="458"/>
      <c r="C3" s="460" t="str">
        <f>Head5</f>
        <v>Audited Outcome</v>
      </c>
      <c r="D3" s="462" t="str">
        <f>Head5</f>
        <v>Audited Outcome</v>
      </c>
      <c r="E3" s="455" t="str">
        <f>Head5</f>
        <v>Audited Outcome</v>
      </c>
      <c r="F3" s="451" t="str">
        <f>Head6</f>
        <v>Original Budget</v>
      </c>
      <c r="G3" s="453" t="str">
        <f>Head7</f>
        <v>Adjusted Budget</v>
      </c>
      <c r="H3" s="455" t="str">
        <f>Head8</f>
        <v>Full Year Forecast</v>
      </c>
      <c r="I3" s="451" t="str">
        <f>Head9</f>
        <v>Budget Year 2021/22</v>
      </c>
      <c r="J3" s="453" t="str">
        <f>Head10</f>
        <v>Budget Year +1 2022/23</v>
      </c>
      <c r="K3" s="455" t="str">
        <f>Head11</f>
        <v>Budget Year +2 2023/24</v>
      </c>
    </row>
    <row r="4" spans="1:11" x14ac:dyDescent="0.2">
      <c r="A4" s="474"/>
      <c r="B4" s="458"/>
      <c r="C4" s="461"/>
      <c r="D4" s="463"/>
      <c r="E4" s="456"/>
      <c r="F4" s="452"/>
      <c r="G4" s="454"/>
      <c r="H4" s="456"/>
      <c r="I4" s="475"/>
      <c r="J4" s="454"/>
      <c r="K4" s="456"/>
    </row>
    <row r="5" spans="1:11" x14ac:dyDescent="0.2">
      <c r="A5" s="103" t="s">
        <v>0</v>
      </c>
      <c r="B5" s="104"/>
      <c r="C5" s="258" t="s">
        <v>386</v>
      </c>
      <c r="D5" s="259" t="s">
        <v>387</v>
      </c>
      <c r="E5" s="260" t="s">
        <v>388</v>
      </c>
      <c r="F5" s="258" t="s">
        <v>389</v>
      </c>
      <c r="G5" s="259" t="s">
        <v>390</v>
      </c>
      <c r="H5" s="260" t="s">
        <v>391</v>
      </c>
      <c r="I5" s="258" t="s">
        <v>392</v>
      </c>
      <c r="J5" s="259" t="s">
        <v>393</v>
      </c>
      <c r="K5" s="260" t="s">
        <v>394</v>
      </c>
    </row>
    <row r="6" spans="1:11" ht="12.75" customHeight="1" x14ac:dyDescent="0.2">
      <c r="A6" s="60" t="s">
        <v>332</v>
      </c>
      <c r="B6" s="70"/>
      <c r="C6" s="21"/>
      <c r="D6" s="22"/>
      <c r="E6" s="23"/>
      <c r="F6" s="21"/>
      <c r="G6" s="22"/>
      <c r="H6" s="23"/>
      <c r="I6" s="21"/>
      <c r="J6" s="22"/>
      <c r="K6" s="23"/>
    </row>
    <row r="7" spans="1:11" ht="12.75" customHeight="1" x14ac:dyDescent="0.2">
      <c r="A7" s="58" t="s">
        <v>395</v>
      </c>
      <c r="B7" s="70"/>
      <c r="C7" s="21"/>
      <c r="D7" s="22"/>
      <c r="E7" s="23"/>
      <c r="F7" s="21"/>
      <c r="G7" s="22"/>
      <c r="H7" s="23"/>
      <c r="I7" s="21"/>
      <c r="J7" s="22"/>
      <c r="K7" s="23"/>
    </row>
    <row r="8" spans="1:11" ht="12.75" customHeight="1" x14ac:dyDescent="0.2">
      <c r="A8" s="57" t="s">
        <v>396</v>
      </c>
      <c r="B8" s="70"/>
      <c r="C8" s="71"/>
      <c r="D8" s="72"/>
      <c r="E8" s="73"/>
      <c r="F8" s="71">
        <v>590380</v>
      </c>
      <c r="G8" s="72">
        <v>390380</v>
      </c>
      <c r="H8" s="73"/>
      <c r="I8" s="71">
        <v>417707</v>
      </c>
      <c r="J8" s="72">
        <v>446946</v>
      </c>
      <c r="K8" s="73">
        <v>478232</v>
      </c>
    </row>
    <row r="9" spans="1:11" ht="12.75" customHeight="1" x14ac:dyDescent="0.2">
      <c r="A9" s="57" t="s">
        <v>397</v>
      </c>
      <c r="B9" s="70"/>
      <c r="C9" s="71"/>
      <c r="D9" s="72"/>
      <c r="E9" s="73"/>
      <c r="F9" s="71"/>
      <c r="G9" s="72"/>
      <c r="H9" s="73"/>
      <c r="I9" s="71"/>
      <c r="J9" s="72"/>
      <c r="K9" s="73"/>
    </row>
    <row r="10" spans="1:11" ht="12.75" customHeight="1" x14ac:dyDescent="0.2">
      <c r="A10" s="57" t="s">
        <v>398</v>
      </c>
      <c r="B10" s="70"/>
      <c r="C10" s="71"/>
      <c r="D10" s="72"/>
      <c r="E10" s="73"/>
      <c r="F10" s="71"/>
      <c r="G10" s="72"/>
      <c r="H10" s="73"/>
      <c r="I10" s="71"/>
      <c r="J10" s="72"/>
      <c r="K10" s="73"/>
    </row>
    <row r="11" spans="1:11" ht="12.75" customHeight="1" x14ac:dyDescent="0.2">
      <c r="A11" s="57" t="s">
        <v>399</v>
      </c>
      <c r="B11" s="70"/>
      <c r="C11" s="71"/>
      <c r="D11" s="72"/>
      <c r="E11" s="73"/>
      <c r="F11" s="71"/>
      <c r="G11" s="72"/>
      <c r="H11" s="73"/>
      <c r="I11" s="71"/>
      <c r="J11" s="72"/>
      <c r="K11" s="73"/>
    </row>
    <row r="12" spans="1:11" ht="12.75" customHeight="1" x14ac:dyDescent="0.2">
      <c r="A12" s="57" t="s">
        <v>400</v>
      </c>
      <c r="B12" s="70"/>
      <c r="C12" s="71"/>
      <c r="D12" s="72"/>
      <c r="E12" s="73"/>
      <c r="F12" s="71"/>
      <c r="G12" s="72"/>
      <c r="H12" s="73"/>
      <c r="I12" s="71"/>
      <c r="J12" s="72"/>
      <c r="K12" s="73"/>
    </row>
    <row r="13" spans="1:11" ht="12.75" customHeight="1" x14ac:dyDescent="0.2">
      <c r="A13" s="57" t="s">
        <v>401</v>
      </c>
      <c r="B13" s="70"/>
      <c r="C13" s="71"/>
      <c r="D13" s="72"/>
      <c r="E13" s="73"/>
      <c r="F13" s="71"/>
      <c r="G13" s="72"/>
      <c r="H13" s="73"/>
      <c r="I13" s="71"/>
      <c r="J13" s="72"/>
      <c r="K13" s="73"/>
    </row>
    <row r="14" spans="1:11" ht="12.75" customHeight="1" x14ac:dyDescent="0.2">
      <c r="A14" s="57" t="s">
        <v>402</v>
      </c>
      <c r="B14" s="70"/>
      <c r="C14" s="71"/>
      <c r="D14" s="72"/>
      <c r="E14" s="73"/>
      <c r="F14" s="71"/>
      <c r="G14" s="72"/>
      <c r="H14" s="73"/>
      <c r="I14" s="71"/>
      <c r="J14" s="72"/>
      <c r="K14" s="73"/>
    </row>
    <row r="15" spans="1:11" ht="12.75" customHeight="1" x14ac:dyDescent="0.2">
      <c r="A15" s="57" t="s">
        <v>403</v>
      </c>
      <c r="B15" s="70"/>
      <c r="C15" s="71"/>
      <c r="D15" s="72"/>
      <c r="E15" s="73"/>
      <c r="F15" s="71"/>
      <c r="G15" s="72"/>
      <c r="H15" s="73"/>
      <c r="I15" s="71"/>
      <c r="J15" s="72"/>
      <c r="K15" s="73"/>
    </row>
    <row r="16" spans="1:11" ht="12.75" customHeight="1" x14ac:dyDescent="0.2">
      <c r="A16" s="57" t="s">
        <v>404</v>
      </c>
      <c r="B16" s="70"/>
      <c r="C16" s="71"/>
      <c r="D16" s="72"/>
      <c r="E16" s="73"/>
      <c r="F16" s="71"/>
      <c r="G16" s="72"/>
      <c r="H16" s="73"/>
      <c r="I16" s="71"/>
      <c r="J16" s="72"/>
      <c r="K16" s="73"/>
    </row>
    <row r="17" spans="1:11" ht="12.75" customHeight="1" x14ac:dyDescent="0.2">
      <c r="A17" s="57" t="s">
        <v>405</v>
      </c>
      <c r="B17" s="70"/>
      <c r="C17" s="71"/>
      <c r="D17" s="72"/>
      <c r="E17" s="73"/>
      <c r="F17" s="71"/>
      <c r="G17" s="72"/>
      <c r="H17" s="73"/>
      <c r="I17" s="71"/>
      <c r="J17" s="72"/>
      <c r="K17" s="73"/>
    </row>
    <row r="18" spans="1:11" ht="12.75" customHeight="1" x14ac:dyDescent="0.2">
      <c r="A18" s="57" t="s">
        <v>406</v>
      </c>
      <c r="B18" s="70"/>
      <c r="C18" s="71"/>
      <c r="D18" s="72"/>
      <c r="E18" s="73"/>
      <c r="F18" s="71"/>
      <c r="G18" s="72"/>
      <c r="H18" s="73"/>
      <c r="I18" s="71"/>
      <c r="J18" s="72"/>
      <c r="K18" s="73"/>
    </row>
    <row r="19" spans="1:11" ht="12.75" customHeight="1" x14ac:dyDescent="0.2">
      <c r="A19" s="57" t="s">
        <v>407</v>
      </c>
      <c r="B19" s="70">
        <v>1</v>
      </c>
      <c r="C19" s="71"/>
      <c r="D19" s="72"/>
      <c r="E19" s="73"/>
      <c r="F19" s="71"/>
      <c r="G19" s="72"/>
      <c r="H19" s="73"/>
      <c r="I19" s="71"/>
      <c r="J19" s="72"/>
      <c r="K19" s="73"/>
    </row>
    <row r="20" spans="1:11" ht="12.75" customHeight="1" x14ac:dyDescent="0.2">
      <c r="A20" s="57" t="s">
        <v>408</v>
      </c>
      <c r="B20" s="70"/>
      <c r="C20" s="71"/>
      <c r="D20" s="72"/>
      <c r="E20" s="73"/>
      <c r="F20" s="71"/>
      <c r="G20" s="72"/>
      <c r="H20" s="73"/>
      <c r="I20" s="71"/>
      <c r="J20" s="72"/>
      <c r="K20" s="73"/>
    </row>
    <row r="21" spans="1:11" ht="12.75" customHeight="1" x14ac:dyDescent="0.2">
      <c r="A21" s="58" t="s">
        <v>409</v>
      </c>
      <c r="B21" s="70"/>
      <c r="C21" s="29">
        <f>SUM(C8:C20)</f>
        <v>0</v>
      </c>
      <c r="D21" s="30">
        <f>SUM(D8:D20)</f>
        <v>0</v>
      </c>
      <c r="E21" s="261">
        <f t="shared" ref="E21:K21" si="0">SUM(E8:E20)</f>
        <v>0</v>
      </c>
      <c r="F21" s="29">
        <f t="shared" si="0"/>
        <v>590380</v>
      </c>
      <c r="G21" s="30">
        <f t="shared" si="0"/>
        <v>390380</v>
      </c>
      <c r="H21" s="31">
        <f t="shared" si="0"/>
        <v>0</v>
      </c>
      <c r="I21" s="143">
        <f t="shared" si="0"/>
        <v>417707</v>
      </c>
      <c r="J21" s="30">
        <f t="shared" si="0"/>
        <v>446946</v>
      </c>
      <c r="K21" s="31">
        <f t="shared" si="0"/>
        <v>478232</v>
      </c>
    </row>
    <row r="22" spans="1:11" ht="12.75" customHeight="1" x14ac:dyDescent="0.2">
      <c r="A22" s="58" t="s">
        <v>410</v>
      </c>
      <c r="B22" s="70"/>
      <c r="C22" s="21"/>
      <c r="D22" s="34" t="str">
        <f>IF(D21=0,"",(D21/C21)-1)</f>
        <v/>
      </c>
      <c r="E22" s="262" t="str">
        <f>IF(E21=0,"",(E21/D21)-1)</f>
        <v/>
      </c>
      <c r="F22" s="33" t="e">
        <f>IF(F21=0,"",(F21/E21)-1)</f>
        <v>#DIV/0!</v>
      </c>
      <c r="G22" s="34" t="e">
        <f>IF(G21=0,"",(G21/E21)-1)</f>
        <v>#DIV/0!</v>
      </c>
      <c r="H22" s="35" t="str">
        <f>IF(H21=0,"",(H21/E21)-1)</f>
        <v/>
      </c>
      <c r="I22" s="263" t="e">
        <f>IF(I21=0,"",(I21/H21)-1)</f>
        <v>#DIV/0!</v>
      </c>
      <c r="J22" s="262">
        <f>IF(J21=0,"",(J21/I21)-1)</f>
        <v>6.9998826928923785E-2</v>
      </c>
      <c r="K22" s="264">
        <f>IF(K21=0,"",(K21/J21)-1)</f>
        <v>6.9999507770513558E-2</v>
      </c>
    </row>
    <row r="23" spans="1:11" ht="5.0999999999999996" customHeight="1" x14ac:dyDescent="0.2">
      <c r="A23" s="80"/>
      <c r="B23" s="70"/>
      <c r="C23" s="21"/>
      <c r="D23" s="22"/>
      <c r="E23" s="23"/>
      <c r="F23" s="21"/>
      <c r="G23" s="22"/>
      <c r="H23" s="23"/>
      <c r="I23" s="21"/>
      <c r="J23" s="22"/>
      <c r="K23" s="23"/>
    </row>
    <row r="24" spans="1:11" ht="12.75" customHeight="1" x14ac:dyDescent="0.2">
      <c r="A24" s="58" t="s">
        <v>411</v>
      </c>
      <c r="B24" s="70"/>
      <c r="C24" s="21"/>
      <c r="D24" s="22"/>
      <c r="E24" s="23"/>
      <c r="F24" s="21"/>
      <c r="G24" s="22"/>
      <c r="H24" s="23"/>
      <c r="I24" s="21"/>
      <c r="J24" s="22"/>
      <c r="K24" s="23"/>
    </row>
    <row r="25" spans="1:11" ht="12.75" customHeight="1" x14ac:dyDescent="0.2">
      <c r="A25" s="57" t="s">
        <v>396</v>
      </c>
      <c r="B25" s="70"/>
      <c r="C25" s="71">
        <v>0</v>
      </c>
      <c r="D25" s="72">
        <v>0</v>
      </c>
      <c r="E25" s="73">
        <v>0</v>
      </c>
      <c r="F25" s="71">
        <v>0</v>
      </c>
      <c r="G25" s="72">
        <v>0</v>
      </c>
      <c r="H25" s="73">
        <v>0</v>
      </c>
      <c r="I25" s="71">
        <v>0</v>
      </c>
      <c r="J25" s="72">
        <v>0</v>
      </c>
      <c r="K25" s="73">
        <v>0</v>
      </c>
    </row>
    <row r="26" spans="1:11" ht="12.75" customHeight="1" x14ac:dyDescent="0.2">
      <c r="A26" s="57" t="s">
        <v>397</v>
      </c>
      <c r="B26" s="70"/>
      <c r="C26" s="71">
        <v>0</v>
      </c>
      <c r="D26" s="72">
        <v>0</v>
      </c>
      <c r="E26" s="73">
        <v>0</v>
      </c>
      <c r="F26" s="71">
        <v>0</v>
      </c>
      <c r="G26" s="72">
        <v>0</v>
      </c>
      <c r="H26" s="73">
        <v>0</v>
      </c>
      <c r="I26" s="71">
        <v>0</v>
      </c>
      <c r="J26" s="72">
        <v>0</v>
      </c>
      <c r="K26" s="73">
        <v>0</v>
      </c>
    </row>
    <row r="27" spans="1:11" ht="12.75" customHeight="1" x14ac:dyDescent="0.2">
      <c r="A27" s="57" t="s">
        <v>398</v>
      </c>
      <c r="B27" s="70"/>
      <c r="C27" s="71">
        <v>0</v>
      </c>
      <c r="D27" s="72">
        <v>0</v>
      </c>
      <c r="E27" s="73">
        <v>0</v>
      </c>
      <c r="F27" s="71">
        <v>0</v>
      </c>
      <c r="G27" s="72">
        <v>0</v>
      </c>
      <c r="H27" s="73">
        <v>0</v>
      </c>
      <c r="I27" s="71">
        <v>0</v>
      </c>
      <c r="J27" s="72">
        <v>0</v>
      </c>
      <c r="K27" s="73">
        <v>0</v>
      </c>
    </row>
    <row r="28" spans="1:11" ht="12.75" customHeight="1" x14ac:dyDescent="0.2">
      <c r="A28" s="57" t="s">
        <v>399</v>
      </c>
      <c r="B28" s="70"/>
      <c r="C28" s="71">
        <v>0</v>
      </c>
      <c r="D28" s="72">
        <v>0</v>
      </c>
      <c r="E28" s="73">
        <v>0</v>
      </c>
      <c r="F28" s="71">
        <v>0</v>
      </c>
      <c r="G28" s="72">
        <v>0</v>
      </c>
      <c r="H28" s="73">
        <v>0</v>
      </c>
      <c r="I28" s="71">
        <v>0</v>
      </c>
      <c r="J28" s="72">
        <v>0</v>
      </c>
      <c r="K28" s="73">
        <v>0</v>
      </c>
    </row>
    <row r="29" spans="1:11" ht="12.75" customHeight="1" x14ac:dyDescent="0.2">
      <c r="A29" s="57" t="s">
        <v>400</v>
      </c>
      <c r="B29" s="70"/>
      <c r="C29" s="71">
        <v>0</v>
      </c>
      <c r="D29" s="72">
        <v>0</v>
      </c>
      <c r="E29" s="73">
        <v>0</v>
      </c>
      <c r="F29" s="71">
        <v>0</v>
      </c>
      <c r="G29" s="72">
        <v>0</v>
      </c>
      <c r="H29" s="73">
        <v>0</v>
      </c>
      <c r="I29" s="71">
        <v>0</v>
      </c>
      <c r="J29" s="72">
        <v>0</v>
      </c>
      <c r="K29" s="73">
        <v>0</v>
      </c>
    </row>
    <row r="30" spans="1:11" ht="12.75" customHeight="1" x14ac:dyDescent="0.2">
      <c r="A30" s="57" t="s">
        <v>401</v>
      </c>
      <c r="B30" s="70"/>
      <c r="C30" s="71">
        <v>0</v>
      </c>
      <c r="D30" s="72">
        <v>0</v>
      </c>
      <c r="E30" s="73">
        <v>0</v>
      </c>
      <c r="F30" s="71">
        <v>0</v>
      </c>
      <c r="G30" s="72">
        <v>0</v>
      </c>
      <c r="H30" s="73">
        <v>0</v>
      </c>
      <c r="I30" s="71">
        <v>0</v>
      </c>
      <c r="J30" s="72">
        <v>0</v>
      </c>
      <c r="K30" s="73">
        <v>0</v>
      </c>
    </row>
    <row r="31" spans="1:11" ht="12.75" customHeight="1" x14ac:dyDescent="0.2">
      <c r="A31" s="57" t="s">
        <v>402</v>
      </c>
      <c r="B31" s="70"/>
      <c r="C31" s="71">
        <v>0</v>
      </c>
      <c r="D31" s="72">
        <v>0</v>
      </c>
      <c r="E31" s="73">
        <v>0</v>
      </c>
      <c r="F31" s="71">
        <v>0</v>
      </c>
      <c r="G31" s="72">
        <v>0</v>
      </c>
      <c r="H31" s="73">
        <v>0</v>
      </c>
      <c r="I31" s="71">
        <v>0</v>
      </c>
      <c r="J31" s="72">
        <v>0</v>
      </c>
      <c r="K31" s="73">
        <v>0</v>
      </c>
    </row>
    <row r="32" spans="1:11" ht="12.75" customHeight="1" x14ac:dyDescent="0.2">
      <c r="A32" s="57" t="s">
        <v>403</v>
      </c>
      <c r="B32" s="70"/>
      <c r="C32" s="71">
        <v>0</v>
      </c>
      <c r="D32" s="72">
        <v>0</v>
      </c>
      <c r="E32" s="73">
        <v>0</v>
      </c>
      <c r="F32" s="71">
        <v>0</v>
      </c>
      <c r="G32" s="72">
        <v>0</v>
      </c>
      <c r="H32" s="73">
        <v>0</v>
      </c>
      <c r="I32" s="71">
        <v>0</v>
      </c>
      <c r="J32" s="72">
        <v>0</v>
      </c>
      <c r="K32" s="73">
        <v>0</v>
      </c>
    </row>
    <row r="33" spans="1:11" ht="12.75" customHeight="1" x14ac:dyDescent="0.2">
      <c r="A33" s="57" t="s">
        <v>404</v>
      </c>
      <c r="B33" s="70"/>
      <c r="C33" s="71">
        <v>0</v>
      </c>
      <c r="D33" s="72">
        <v>0</v>
      </c>
      <c r="E33" s="73">
        <v>0</v>
      </c>
      <c r="F33" s="71">
        <v>0</v>
      </c>
      <c r="G33" s="72">
        <v>0</v>
      </c>
      <c r="H33" s="73">
        <v>0</v>
      </c>
      <c r="I33" s="71">
        <v>0</v>
      </c>
      <c r="J33" s="72">
        <v>0</v>
      </c>
      <c r="K33" s="73">
        <v>0</v>
      </c>
    </row>
    <row r="34" spans="1:11" ht="12.75" customHeight="1" x14ac:dyDescent="0.2">
      <c r="A34" s="57" t="s">
        <v>406</v>
      </c>
      <c r="B34" s="70"/>
      <c r="C34" s="71">
        <v>0</v>
      </c>
      <c r="D34" s="72">
        <v>0</v>
      </c>
      <c r="E34" s="73">
        <v>0</v>
      </c>
      <c r="F34" s="71">
        <v>0</v>
      </c>
      <c r="G34" s="72">
        <v>0</v>
      </c>
      <c r="H34" s="73">
        <v>0</v>
      </c>
      <c r="I34" s="71">
        <v>0</v>
      </c>
      <c r="J34" s="72">
        <v>0</v>
      </c>
      <c r="K34" s="73">
        <v>0</v>
      </c>
    </row>
    <row r="35" spans="1:11" ht="12.75" customHeight="1" x14ac:dyDescent="0.2">
      <c r="A35" s="57" t="s">
        <v>407</v>
      </c>
      <c r="B35" s="70"/>
      <c r="C35" s="71">
        <v>0</v>
      </c>
      <c r="D35" s="72">
        <v>0</v>
      </c>
      <c r="E35" s="73">
        <v>0</v>
      </c>
      <c r="F35" s="71">
        <v>0</v>
      </c>
      <c r="G35" s="72">
        <v>0</v>
      </c>
      <c r="H35" s="73">
        <v>0</v>
      </c>
      <c r="I35" s="71">
        <v>0</v>
      </c>
      <c r="J35" s="72">
        <v>0</v>
      </c>
      <c r="K35" s="73">
        <v>0</v>
      </c>
    </row>
    <row r="36" spans="1:11" ht="12.75" customHeight="1" x14ac:dyDescent="0.2">
      <c r="A36" s="57" t="s">
        <v>408</v>
      </c>
      <c r="B36" s="70">
        <v>1</v>
      </c>
      <c r="C36" s="71">
        <v>0</v>
      </c>
      <c r="D36" s="72">
        <v>0</v>
      </c>
      <c r="E36" s="73">
        <v>0</v>
      </c>
      <c r="F36" s="71">
        <v>0</v>
      </c>
      <c r="G36" s="72">
        <v>0</v>
      </c>
      <c r="H36" s="73">
        <v>0</v>
      </c>
      <c r="I36" s="71">
        <v>0</v>
      </c>
      <c r="J36" s="72">
        <v>0</v>
      </c>
      <c r="K36" s="73">
        <v>0</v>
      </c>
    </row>
    <row r="37" spans="1:11" ht="12.75" customHeight="1" x14ac:dyDescent="0.2">
      <c r="A37" s="58" t="s">
        <v>412</v>
      </c>
      <c r="B37" s="70"/>
      <c r="C37" s="29">
        <f>SUM(C25:C36)</f>
        <v>0</v>
      </c>
      <c r="D37" s="30">
        <f t="shared" ref="D37:K37" si="1">SUM(D25:D36)</f>
        <v>0</v>
      </c>
      <c r="E37" s="261">
        <f t="shared" si="1"/>
        <v>0</v>
      </c>
      <c r="F37" s="29">
        <f t="shared" si="1"/>
        <v>0</v>
      </c>
      <c r="G37" s="30">
        <f t="shared" si="1"/>
        <v>0</v>
      </c>
      <c r="H37" s="31">
        <f t="shared" si="1"/>
        <v>0</v>
      </c>
      <c r="I37" s="143">
        <f t="shared" si="1"/>
        <v>0</v>
      </c>
      <c r="J37" s="30">
        <f t="shared" si="1"/>
        <v>0</v>
      </c>
      <c r="K37" s="31">
        <f t="shared" si="1"/>
        <v>0</v>
      </c>
    </row>
    <row r="38" spans="1:11" ht="12.75" customHeight="1" x14ac:dyDescent="0.2">
      <c r="A38" s="58" t="s">
        <v>410</v>
      </c>
      <c r="B38" s="70"/>
      <c r="C38" s="21"/>
      <c r="D38" s="34" t="str">
        <f>IF(D37=0,"",(D37/C37)-1)</f>
        <v/>
      </c>
      <c r="E38" s="262" t="str">
        <f>IF(E37=0,"",(E37/D37)-1)</f>
        <v/>
      </c>
      <c r="F38" s="33" t="str">
        <f>IF(F37=0,"",(F37/E37)-1)</f>
        <v/>
      </c>
      <c r="G38" s="34" t="str">
        <f>IF(G37=0,"",(G37/E37)-1)</f>
        <v/>
      </c>
      <c r="H38" s="35" t="str">
        <f>IF(H37=0,"",(H37/E37)-1)</f>
        <v/>
      </c>
      <c r="I38" s="263" t="str">
        <f>IF(I37=0,"",(I37/H37)-1)</f>
        <v/>
      </c>
      <c r="J38" s="262" t="str">
        <f>IF(J37=0,"",(J37/I37)-1)</f>
        <v/>
      </c>
      <c r="K38" s="264" t="str">
        <f>IF(K37=0,"",(K37/J37)-1)</f>
        <v/>
      </c>
    </row>
    <row r="39" spans="1:11" ht="5.0999999999999996" customHeight="1" x14ac:dyDescent="0.2">
      <c r="B39" s="70"/>
      <c r="C39" s="21"/>
      <c r="D39" s="22"/>
      <c r="E39" s="23"/>
      <c r="F39" s="21"/>
      <c r="G39" s="22"/>
      <c r="H39" s="23"/>
      <c r="I39" s="21"/>
      <c r="J39" s="22"/>
      <c r="K39" s="23"/>
    </row>
    <row r="40" spans="1:11" ht="12.75" customHeight="1" x14ac:dyDescent="0.2">
      <c r="A40" s="58" t="s">
        <v>413</v>
      </c>
      <c r="B40" s="70"/>
      <c r="C40" s="21"/>
      <c r="D40" s="22"/>
      <c r="E40" s="23"/>
      <c r="F40" s="21"/>
      <c r="G40" s="22"/>
      <c r="H40" s="23"/>
      <c r="I40" s="21"/>
      <c r="J40" s="22"/>
      <c r="K40" s="23"/>
    </row>
    <row r="41" spans="1:11" ht="12.75" customHeight="1" x14ac:dyDescent="0.2">
      <c r="A41" s="57" t="s">
        <v>396</v>
      </c>
      <c r="B41" s="70"/>
      <c r="C41" s="71">
        <v>2628955</v>
      </c>
      <c r="D41" s="72">
        <v>2658622</v>
      </c>
      <c r="E41" s="73">
        <v>2936398</v>
      </c>
      <c r="F41" s="71">
        <v>2331606</v>
      </c>
      <c r="G41" s="72">
        <v>2331606</v>
      </c>
      <c r="H41" s="73">
        <v>0</v>
      </c>
      <c r="I41" s="71">
        <v>2494818</v>
      </c>
      <c r="J41" s="72">
        <v>2469870</v>
      </c>
      <c r="K41" s="73">
        <v>2568665</v>
      </c>
    </row>
    <row r="42" spans="1:11" ht="12.75" customHeight="1" x14ac:dyDescent="0.2">
      <c r="A42" s="57" t="s">
        <v>397</v>
      </c>
      <c r="B42" s="70"/>
      <c r="C42" s="71">
        <v>0</v>
      </c>
      <c r="D42" s="72">
        <v>0</v>
      </c>
      <c r="E42" s="73">
        <v>0</v>
      </c>
      <c r="F42" s="71">
        <f>357698+10748</f>
        <v>368446</v>
      </c>
      <c r="G42" s="72">
        <v>357698</v>
      </c>
      <c r="H42" s="73">
        <v>0</v>
      </c>
      <c r="I42" s="71">
        <f>382737+11500</f>
        <v>394237</v>
      </c>
      <c r="J42" s="72">
        <f>378910+11385</f>
        <v>390295</v>
      </c>
      <c r="K42" s="73">
        <f>394066+11840</f>
        <v>405906</v>
      </c>
    </row>
    <row r="43" spans="1:11" ht="12.75" customHeight="1" x14ac:dyDescent="0.2">
      <c r="A43" s="57" t="s">
        <v>398</v>
      </c>
      <c r="B43" s="70"/>
      <c r="C43" s="71">
        <v>0</v>
      </c>
      <c r="D43" s="72">
        <v>0</v>
      </c>
      <c r="E43" s="73">
        <v>0</v>
      </c>
      <c r="F43" s="71">
        <v>92494</v>
      </c>
      <c r="G43" s="72">
        <v>92494</v>
      </c>
      <c r="H43" s="73">
        <v>0</v>
      </c>
      <c r="I43" s="71">
        <v>98969</v>
      </c>
      <c r="J43" s="72">
        <v>97979</v>
      </c>
      <c r="K43" s="73">
        <v>101898</v>
      </c>
    </row>
    <row r="44" spans="1:11" ht="12.75" customHeight="1" x14ac:dyDescent="0.2">
      <c r="A44" s="57" t="s">
        <v>399</v>
      </c>
      <c r="B44" s="70"/>
      <c r="C44" s="71">
        <v>0</v>
      </c>
      <c r="D44" s="72">
        <v>0</v>
      </c>
      <c r="E44" s="73">
        <v>0</v>
      </c>
      <c r="F44" s="71">
        <v>0</v>
      </c>
      <c r="G44" s="72">
        <v>0</v>
      </c>
      <c r="H44" s="73">
        <v>0</v>
      </c>
      <c r="I44" s="71">
        <v>0</v>
      </c>
      <c r="J44" s="72">
        <v>0</v>
      </c>
      <c r="K44" s="73">
        <v>0</v>
      </c>
    </row>
    <row r="45" spans="1:11" ht="12.75" customHeight="1" x14ac:dyDescent="0.2">
      <c r="A45" s="57" t="s">
        <v>400</v>
      </c>
      <c r="B45" s="70"/>
      <c r="C45" s="71">
        <v>0</v>
      </c>
      <c r="D45" s="72">
        <v>0</v>
      </c>
      <c r="E45" s="73">
        <v>0</v>
      </c>
      <c r="F45" s="71">
        <v>0</v>
      </c>
      <c r="G45" s="72">
        <v>0</v>
      </c>
      <c r="H45" s="73">
        <v>0</v>
      </c>
      <c r="I45" s="71">
        <v>0</v>
      </c>
      <c r="J45" s="72">
        <v>0</v>
      </c>
      <c r="K45" s="73">
        <v>0</v>
      </c>
    </row>
    <row r="46" spans="1:11" ht="12.75" customHeight="1" x14ac:dyDescent="0.2">
      <c r="A46" s="57" t="s">
        <v>401</v>
      </c>
      <c r="B46" s="70"/>
      <c r="C46" s="71">
        <v>0</v>
      </c>
      <c r="D46" s="72">
        <v>0</v>
      </c>
      <c r="E46" s="73">
        <v>0</v>
      </c>
      <c r="F46" s="71">
        <v>233012</v>
      </c>
      <c r="G46" s="72">
        <v>233012</v>
      </c>
      <c r="H46" s="73"/>
      <c r="I46" s="71">
        <v>249323</v>
      </c>
      <c r="J46" s="72">
        <v>246830</v>
      </c>
      <c r="K46" s="73">
        <v>256703</v>
      </c>
    </row>
    <row r="47" spans="1:11" ht="12.75" customHeight="1" x14ac:dyDescent="0.2">
      <c r="A47" s="57" t="s">
        <v>402</v>
      </c>
      <c r="B47" s="70"/>
      <c r="C47" s="71">
        <v>0</v>
      </c>
      <c r="D47" s="72">
        <v>0</v>
      </c>
      <c r="E47" s="73">
        <v>0</v>
      </c>
      <c r="F47" s="71">
        <v>0</v>
      </c>
      <c r="G47" s="72">
        <v>0</v>
      </c>
      <c r="H47" s="73">
        <v>0</v>
      </c>
      <c r="I47" s="71">
        <v>0</v>
      </c>
      <c r="J47" s="72">
        <v>0</v>
      </c>
      <c r="K47" s="73">
        <v>0</v>
      </c>
    </row>
    <row r="48" spans="1:11" ht="12.75" customHeight="1" x14ac:dyDescent="0.2">
      <c r="A48" s="57" t="s">
        <v>403</v>
      </c>
      <c r="B48" s="70"/>
      <c r="C48" s="71">
        <v>0</v>
      </c>
      <c r="D48" s="72">
        <v>0</v>
      </c>
      <c r="E48" s="73">
        <v>0</v>
      </c>
      <c r="F48" s="71">
        <v>0</v>
      </c>
      <c r="G48" s="72">
        <v>0</v>
      </c>
      <c r="H48" s="73">
        <v>0</v>
      </c>
      <c r="I48" s="71">
        <v>0</v>
      </c>
      <c r="J48" s="72">
        <v>0</v>
      </c>
      <c r="K48" s="73">
        <v>0</v>
      </c>
    </row>
    <row r="49" spans="1:11" ht="12.75" customHeight="1" x14ac:dyDescent="0.2">
      <c r="A49" s="57" t="s">
        <v>404</v>
      </c>
      <c r="B49" s="70"/>
      <c r="C49" s="71">
        <v>0</v>
      </c>
      <c r="D49" s="72">
        <v>0</v>
      </c>
      <c r="E49" s="73">
        <v>0</v>
      </c>
      <c r="F49" s="71">
        <v>116387</v>
      </c>
      <c r="G49" s="72">
        <f>52893+24623+11024+717+27130</f>
        <v>116387</v>
      </c>
      <c r="H49" s="73">
        <v>0</v>
      </c>
      <c r="I49" s="71">
        <f>56596+26347+11796+767+29029</f>
        <v>124535</v>
      </c>
      <c r="J49" s="72">
        <f>56030+26084+11678+759+28739</f>
        <v>123290</v>
      </c>
      <c r="K49" s="73">
        <f>58271+27127+12145+790+29888</f>
        <v>128221</v>
      </c>
    </row>
    <row r="50" spans="1:11" ht="12.75" customHeight="1" x14ac:dyDescent="0.2">
      <c r="A50" s="57" t="s">
        <v>406</v>
      </c>
      <c r="B50" s="70"/>
      <c r="C50" s="71">
        <v>0</v>
      </c>
      <c r="D50" s="72">
        <v>0</v>
      </c>
      <c r="E50" s="73">
        <v>0</v>
      </c>
      <c r="F50" s="71">
        <v>0</v>
      </c>
      <c r="G50" s="72">
        <v>0</v>
      </c>
      <c r="H50" s="73">
        <v>0</v>
      </c>
      <c r="I50" s="71">
        <v>0</v>
      </c>
      <c r="J50" s="72">
        <v>0</v>
      </c>
      <c r="K50" s="73">
        <v>0</v>
      </c>
    </row>
    <row r="51" spans="1:11" ht="12.75" customHeight="1" x14ac:dyDescent="0.2">
      <c r="A51" s="57" t="s">
        <v>407</v>
      </c>
      <c r="B51" s="70"/>
      <c r="C51" s="71">
        <v>0</v>
      </c>
      <c r="D51" s="72">
        <v>0</v>
      </c>
      <c r="E51" s="73">
        <v>0</v>
      </c>
      <c r="F51" s="71">
        <v>0</v>
      </c>
      <c r="G51" s="72">
        <v>0</v>
      </c>
      <c r="H51" s="73">
        <v>0</v>
      </c>
      <c r="I51" s="71">
        <v>0</v>
      </c>
      <c r="J51" s="72">
        <v>0</v>
      </c>
      <c r="K51" s="73">
        <v>0</v>
      </c>
    </row>
    <row r="52" spans="1:11" ht="12.75" customHeight="1" x14ac:dyDescent="0.2">
      <c r="A52" s="57" t="s">
        <v>408</v>
      </c>
      <c r="B52" s="70">
        <v>1</v>
      </c>
      <c r="C52" s="71">
        <v>0</v>
      </c>
      <c r="D52" s="72">
        <v>0</v>
      </c>
      <c r="E52" s="73">
        <v>0</v>
      </c>
      <c r="F52" s="71">
        <v>0</v>
      </c>
      <c r="G52" s="72">
        <v>0</v>
      </c>
      <c r="H52" s="73">
        <v>0</v>
      </c>
      <c r="I52" s="71">
        <v>0</v>
      </c>
      <c r="J52" s="72">
        <v>0</v>
      </c>
      <c r="K52" s="73">
        <v>0</v>
      </c>
    </row>
    <row r="53" spans="1:11" ht="12.75" customHeight="1" x14ac:dyDescent="0.2">
      <c r="A53" s="58" t="s">
        <v>414</v>
      </c>
      <c r="B53" s="70"/>
      <c r="C53" s="29">
        <f>SUM(C41:C52)</f>
        <v>2628955</v>
      </c>
      <c r="D53" s="30">
        <f t="shared" ref="D53:K53" si="2">SUM(D41:D52)</f>
        <v>2658622</v>
      </c>
      <c r="E53" s="261">
        <f t="shared" si="2"/>
        <v>2936398</v>
      </c>
      <c r="F53" s="29">
        <f t="shared" si="2"/>
        <v>3141945</v>
      </c>
      <c r="G53" s="30">
        <f t="shared" si="2"/>
        <v>3131197</v>
      </c>
      <c r="H53" s="31">
        <f t="shared" si="2"/>
        <v>0</v>
      </c>
      <c r="I53" s="143">
        <f t="shared" si="2"/>
        <v>3361882</v>
      </c>
      <c r="J53" s="30">
        <f t="shared" si="2"/>
        <v>3328264</v>
      </c>
      <c r="K53" s="31">
        <f t="shared" si="2"/>
        <v>3461393</v>
      </c>
    </row>
    <row r="54" spans="1:11" ht="12.75" customHeight="1" x14ac:dyDescent="0.2">
      <c r="A54" s="58" t="s">
        <v>410</v>
      </c>
      <c r="B54" s="70"/>
      <c r="C54" s="21"/>
      <c r="D54" s="34">
        <f>IF(D53=0,"",(D53/C53)-1)</f>
        <v>1.1284711986321527E-2</v>
      </c>
      <c r="E54" s="262">
        <f>IF(E53=0,"",(E53/D53)-1)</f>
        <v>0.10448119364091624</v>
      </c>
      <c r="F54" s="33">
        <f>IF(F53=0,"",(F53/E53)-1)</f>
        <v>6.9999707124170474E-2</v>
      </c>
      <c r="G54" s="34">
        <f>IF(G53=0,"",(G53/E53)-1)</f>
        <v>6.6339440361967261E-2</v>
      </c>
      <c r="H54" s="35" t="str">
        <f>IF(H53=0,"",(H53/E53)-1)</f>
        <v/>
      </c>
      <c r="I54" s="263" t="e">
        <f>IF(I53=0,"",(I53/H53)-1)</f>
        <v>#DIV/0!</v>
      </c>
      <c r="J54" s="262">
        <f>IF(J53=0,"",(J53/I53)-1)</f>
        <v>-9.9997560890001669E-3</v>
      </c>
      <c r="K54" s="264">
        <f>IF(K53=0,"",(K53/J53)-1)</f>
        <v>3.9999531287181478E-2</v>
      </c>
    </row>
    <row r="55" spans="1:11" ht="5.0999999999999996" customHeight="1" x14ac:dyDescent="0.2">
      <c r="A55" s="80"/>
      <c r="B55" s="70"/>
      <c r="C55" s="21"/>
      <c r="D55" s="22"/>
      <c r="E55" s="23"/>
      <c r="F55" s="21"/>
      <c r="G55" s="22"/>
      <c r="H55" s="23"/>
      <c r="I55" s="21"/>
      <c r="J55" s="22"/>
      <c r="K55" s="23"/>
    </row>
    <row r="56" spans="1:11" ht="12.75" customHeight="1" x14ac:dyDescent="0.2">
      <c r="A56" s="42" t="s">
        <v>415</v>
      </c>
      <c r="B56" s="68"/>
      <c r="C56" s="43">
        <f>C21+C37+C53</f>
        <v>2628955</v>
      </c>
      <c r="D56" s="44">
        <f t="shared" ref="D56:K56" si="3">D21+D37+D53</f>
        <v>2658622</v>
      </c>
      <c r="E56" s="265">
        <f t="shared" si="3"/>
        <v>2936398</v>
      </c>
      <c r="F56" s="43">
        <f t="shared" si="3"/>
        <v>3732325</v>
      </c>
      <c r="G56" s="44">
        <f t="shared" si="3"/>
        <v>3521577</v>
      </c>
      <c r="H56" s="45">
        <f t="shared" si="3"/>
        <v>0</v>
      </c>
      <c r="I56" s="266">
        <f t="shared" si="3"/>
        <v>3779589</v>
      </c>
      <c r="J56" s="44">
        <f t="shared" si="3"/>
        <v>3775210</v>
      </c>
      <c r="K56" s="45">
        <f t="shared" si="3"/>
        <v>3939625</v>
      </c>
    </row>
    <row r="57" spans="1:11" ht="5.0999999999999996" customHeight="1" x14ac:dyDescent="0.2">
      <c r="A57" s="267"/>
      <c r="B57" s="268"/>
      <c r="C57" s="269"/>
      <c r="D57" s="269"/>
      <c r="E57" s="269"/>
      <c r="F57" s="269"/>
      <c r="G57" s="269"/>
      <c r="H57" s="269"/>
      <c r="I57" s="269"/>
      <c r="J57" s="269"/>
      <c r="K57" s="269"/>
    </row>
    <row r="58" spans="1:11" ht="12.75" customHeight="1" x14ac:dyDescent="0.2">
      <c r="A58" s="96" t="str">
        <f>head27a</f>
        <v>References</v>
      </c>
      <c r="C58" s="109"/>
      <c r="D58" s="109"/>
      <c r="E58" s="109"/>
      <c r="F58" s="109"/>
      <c r="G58" s="109"/>
      <c r="H58" s="109"/>
      <c r="I58" s="109"/>
      <c r="J58" s="109"/>
      <c r="K58" s="109"/>
    </row>
    <row r="59" spans="1:11" ht="12.75" customHeight="1" x14ac:dyDescent="0.2">
      <c r="A59" s="99" t="s">
        <v>416</v>
      </c>
      <c r="C59" s="109"/>
      <c r="D59" s="109"/>
      <c r="E59" s="109"/>
      <c r="F59" s="109"/>
      <c r="G59" s="109"/>
      <c r="H59" s="109"/>
      <c r="I59" s="109"/>
      <c r="J59" s="109"/>
      <c r="K59" s="109"/>
    </row>
    <row r="60" spans="1:11" ht="12.75" customHeight="1" x14ac:dyDescent="0.2">
      <c r="A60" s="96" t="s">
        <v>417</v>
      </c>
    </row>
    <row r="61" spans="1:11" ht="12.75" customHeight="1" x14ac:dyDescent="0.2">
      <c r="A61" s="99" t="s">
        <v>418</v>
      </c>
    </row>
    <row r="62" spans="1:11" ht="12.75" customHeight="1" x14ac:dyDescent="0.2">
      <c r="A62" s="99" t="s">
        <v>419</v>
      </c>
    </row>
    <row r="63" spans="1:11" ht="12.75" customHeight="1" x14ac:dyDescent="0.2">
      <c r="A63" s="99" t="s">
        <v>420</v>
      </c>
    </row>
    <row r="64" spans="1:11" ht="12.75" customHeight="1" x14ac:dyDescent="0.2">
      <c r="A64" s="99" t="s">
        <v>421</v>
      </c>
    </row>
    <row r="65" spans="1:13" ht="12.75" customHeight="1" x14ac:dyDescent="0.2">
      <c r="A65" s="99" t="s">
        <v>422</v>
      </c>
    </row>
    <row r="66" spans="1:13" ht="12.75" customHeight="1" x14ac:dyDescent="0.2">
      <c r="A66" s="99" t="s">
        <v>423</v>
      </c>
      <c r="M66" s="74"/>
    </row>
    <row r="67" spans="1:13" ht="12.75" customHeight="1" x14ac:dyDescent="0.2">
      <c r="A67" s="99" t="s">
        <v>424</v>
      </c>
    </row>
    <row r="68" spans="1:13" ht="12.75" customHeight="1" x14ac:dyDescent="0.2">
      <c r="A68" s="99" t="s">
        <v>425</v>
      </c>
    </row>
    <row r="69" spans="1:13" ht="12.75" customHeight="1" x14ac:dyDescent="0.2">
      <c r="A69" s="99" t="s">
        <v>426</v>
      </c>
    </row>
    <row r="71" spans="1:13" x14ac:dyDescent="0.2">
      <c r="B71" s="2"/>
    </row>
    <row r="72" spans="1:13" x14ac:dyDescent="0.2">
      <c r="B72" s="2"/>
    </row>
    <row r="73" spans="1:13" x14ac:dyDescent="0.2">
      <c r="B73" s="2"/>
    </row>
    <row r="74" spans="1:13" x14ac:dyDescent="0.2">
      <c r="B74" s="2"/>
    </row>
    <row r="75" spans="1:13" x14ac:dyDescent="0.2">
      <c r="B75" s="2"/>
    </row>
    <row r="76" spans="1:13" x14ac:dyDescent="0.2">
      <c r="B76" s="2"/>
    </row>
    <row r="77" spans="1:13" x14ac:dyDescent="0.2">
      <c r="B77" s="2"/>
    </row>
    <row r="78" spans="1:13" x14ac:dyDescent="0.2">
      <c r="B78" s="2"/>
    </row>
    <row r="79" spans="1:13" x14ac:dyDescent="0.2">
      <c r="B79" s="2"/>
    </row>
    <row r="80" spans="1:13" x14ac:dyDescent="0.2">
      <c r="B80" s="2"/>
    </row>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sheetData>
  <mergeCells count="11">
    <mergeCell ref="G3:G4"/>
    <mergeCell ref="H3:H4"/>
    <mergeCell ref="I3:I4"/>
    <mergeCell ref="J3:J4"/>
    <mergeCell ref="K3:K4"/>
    <mergeCell ref="F3:F4"/>
    <mergeCell ref="A2:A4"/>
    <mergeCell ref="B2:B4"/>
    <mergeCell ref="C3:C4"/>
    <mergeCell ref="D3:D4"/>
    <mergeCell ref="E3: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H16" sqref="H16"/>
    </sheetView>
  </sheetViews>
  <sheetFormatPr defaultColWidth="9.109375" defaultRowHeight="10.199999999999999" x14ac:dyDescent="0.2"/>
  <cols>
    <col min="1" max="1" width="37.6640625" style="2" customWidth="1"/>
    <col min="2" max="2" width="3" style="62" customWidth="1"/>
    <col min="3" max="11" width="8.6640625" style="2" customWidth="1"/>
    <col min="12" max="12" width="9.88671875" style="2" customWidth="1"/>
    <col min="13" max="13" width="9.44140625" style="2" customWidth="1"/>
    <col min="14" max="14" width="9.88671875" style="2" customWidth="1"/>
    <col min="15" max="17" width="9.44140625" style="2" customWidth="1"/>
    <col min="18" max="18" width="9.88671875" style="2" customWidth="1"/>
    <col min="19" max="21" width="9.44140625" style="2" customWidth="1"/>
    <col min="22" max="23" width="9.88671875" style="2" customWidth="1"/>
    <col min="24" max="16384" width="9.109375" style="2"/>
  </cols>
  <sheetData>
    <row r="1" spans="1:11" ht="13.5" customHeight="1" x14ac:dyDescent="0.3">
      <c r="A1" s="270" t="str">
        <f>MEB5b</f>
        <v>Buffalo City Development Agency - Supporting Table SD5 Summary of personnel numbers</v>
      </c>
      <c r="B1" s="270"/>
      <c r="C1" s="270"/>
      <c r="D1" s="270"/>
      <c r="E1" s="270"/>
      <c r="F1" s="270"/>
      <c r="G1" s="270"/>
      <c r="H1" s="270"/>
      <c r="I1" s="270"/>
      <c r="J1" s="270"/>
      <c r="K1" s="270"/>
    </row>
    <row r="2" spans="1:11" ht="28.5" customHeight="1" x14ac:dyDescent="0.2">
      <c r="A2" s="271" t="s">
        <v>427</v>
      </c>
      <c r="B2" s="272" t="str">
        <f>head27</f>
        <v>Ref</v>
      </c>
      <c r="C2" s="476" t="str">
        <f>Head1</f>
        <v>2019/20</v>
      </c>
      <c r="D2" s="449"/>
      <c r="E2" s="450"/>
      <c r="F2" s="477" t="str">
        <f>Head2</f>
        <v>Current Year 2020/21</v>
      </c>
      <c r="G2" s="478"/>
      <c r="H2" s="479"/>
      <c r="I2" s="445" t="str">
        <f>Head9</f>
        <v>Budget Year 2021/22</v>
      </c>
      <c r="J2" s="446"/>
      <c r="K2" s="447"/>
    </row>
    <row r="3" spans="1:11" ht="20.399999999999999" x14ac:dyDescent="0.2">
      <c r="A3" s="64" t="s">
        <v>428</v>
      </c>
      <c r="B3" s="273">
        <v>1</v>
      </c>
      <c r="C3" s="274" t="s">
        <v>429</v>
      </c>
      <c r="D3" s="275" t="s">
        <v>430</v>
      </c>
      <c r="E3" s="276" t="s">
        <v>431</v>
      </c>
      <c r="F3" s="274" t="s">
        <v>429</v>
      </c>
      <c r="G3" s="275" t="s">
        <v>430</v>
      </c>
      <c r="H3" s="276" t="s">
        <v>431</v>
      </c>
      <c r="I3" s="274" t="s">
        <v>429</v>
      </c>
      <c r="J3" s="275" t="s">
        <v>430</v>
      </c>
      <c r="K3" s="276" t="s">
        <v>431</v>
      </c>
    </row>
    <row r="4" spans="1:11" x14ac:dyDescent="0.2">
      <c r="A4" s="58" t="s">
        <v>432</v>
      </c>
      <c r="B4" s="106"/>
      <c r="C4" s="277"/>
      <c r="D4" s="277"/>
      <c r="E4" s="278"/>
      <c r="F4" s="279"/>
      <c r="G4" s="277"/>
      <c r="H4" s="280"/>
      <c r="I4" s="281"/>
      <c r="J4" s="277"/>
      <c r="K4" s="278"/>
    </row>
    <row r="5" spans="1:11" ht="11.25" customHeight="1" x14ac:dyDescent="0.2">
      <c r="A5" s="57" t="s">
        <v>433</v>
      </c>
      <c r="B5" s="106"/>
      <c r="C5" s="282">
        <v>0</v>
      </c>
      <c r="D5" s="282">
        <v>0</v>
      </c>
      <c r="E5" s="283">
        <v>0</v>
      </c>
      <c r="F5" s="284">
        <v>0</v>
      </c>
      <c r="G5" s="282">
        <v>0</v>
      </c>
      <c r="H5" s="285">
        <v>0</v>
      </c>
      <c r="I5" s="286">
        <v>0</v>
      </c>
      <c r="J5" s="282">
        <v>0</v>
      </c>
      <c r="K5" s="283">
        <v>0</v>
      </c>
    </row>
    <row r="6" spans="1:11" ht="11.25" customHeight="1" x14ac:dyDescent="0.2">
      <c r="A6" s="57" t="s">
        <v>434</v>
      </c>
      <c r="B6" s="106">
        <v>3</v>
      </c>
      <c r="C6" s="282">
        <v>0</v>
      </c>
      <c r="D6" s="282">
        <v>0</v>
      </c>
      <c r="E6" s="283">
        <v>0</v>
      </c>
      <c r="F6" s="284">
        <v>0</v>
      </c>
      <c r="G6" s="282">
        <v>0</v>
      </c>
      <c r="H6" s="285">
        <v>0</v>
      </c>
      <c r="I6" s="286">
        <v>0</v>
      </c>
      <c r="J6" s="282">
        <v>0</v>
      </c>
      <c r="K6" s="283">
        <v>0</v>
      </c>
    </row>
    <row r="7" spans="1:11" ht="11.25" customHeight="1" x14ac:dyDescent="0.2">
      <c r="A7" s="58" t="s">
        <v>435</v>
      </c>
      <c r="B7" s="106">
        <v>4</v>
      </c>
      <c r="C7" s="282">
        <v>0</v>
      </c>
      <c r="D7" s="282">
        <v>0</v>
      </c>
      <c r="E7" s="283">
        <v>0</v>
      </c>
      <c r="F7" s="284">
        <v>0</v>
      </c>
      <c r="G7" s="282">
        <v>0</v>
      </c>
      <c r="H7" s="285">
        <v>0</v>
      </c>
      <c r="I7" s="286">
        <v>0</v>
      </c>
      <c r="J7" s="282">
        <v>0</v>
      </c>
      <c r="K7" s="283">
        <v>0</v>
      </c>
    </row>
    <row r="8" spans="1:11" ht="11.25" customHeight="1" x14ac:dyDescent="0.2">
      <c r="A8" s="57" t="s">
        <v>436</v>
      </c>
      <c r="B8" s="106">
        <v>2</v>
      </c>
      <c r="C8" s="282">
        <v>0</v>
      </c>
      <c r="D8" s="282">
        <v>0</v>
      </c>
      <c r="E8" s="283">
        <v>0</v>
      </c>
      <c r="F8" s="284">
        <v>1</v>
      </c>
      <c r="G8" s="282">
        <v>1</v>
      </c>
      <c r="H8" s="285">
        <v>0</v>
      </c>
      <c r="I8" s="286">
        <v>1</v>
      </c>
      <c r="J8" s="282">
        <v>1</v>
      </c>
      <c r="K8" s="283">
        <v>1</v>
      </c>
    </row>
    <row r="9" spans="1:11" ht="11.25" customHeight="1" x14ac:dyDescent="0.2">
      <c r="A9" s="57" t="s">
        <v>437</v>
      </c>
      <c r="B9" s="106">
        <v>6</v>
      </c>
      <c r="C9" s="282">
        <v>0</v>
      </c>
      <c r="D9" s="282">
        <v>0</v>
      </c>
      <c r="E9" s="283">
        <v>0</v>
      </c>
      <c r="F9" s="284">
        <v>0</v>
      </c>
      <c r="G9" s="282">
        <v>0</v>
      </c>
      <c r="H9" s="285">
        <v>0</v>
      </c>
      <c r="I9" s="286">
        <v>0</v>
      </c>
      <c r="J9" s="282">
        <v>0</v>
      </c>
      <c r="K9" s="283">
        <v>0</v>
      </c>
    </row>
    <row r="10" spans="1:11" ht="11.25" customHeight="1" x14ac:dyDescent="0.2">
      <c r="A10" s="57" t="s">
        <v>438</v>
      </c>
      <c r="B10" s="106"/>
      <c r="C10" s="287">
        <f>SUM(C11:C18)</f>
        <v>0</v>
      </c>
      <c r="D10" s="287">
        <f>SUM(D11:D18)</f>
        <v>0</v>
      </c>
      <c r="E10" s="288">
        <f t="shared" ref="E10:K10" si="0">SUM(E11:E18)</f>
        <v>0</v>
      </c>
      <c r="F10" s="289">
        <f t="shared" si="0"/>
        <v>0</v>
      </c>
      <c r="G10" s="287">
        <f t="shared" si="0"/>
        <v>0</v>
      </c>
      <c r="H10" s="290">
        <f t="shared" si="0"/>
        <v>0</v>
      </c>
      <c r="I10" s="291">
        <f t="shared" si="0"/>
        <v>1</v>
      </c>
      <c r="J10" s="287">
        <f t="shared" si="0"/>
        <v>1</v>
      </c>
      <c r="K10" s="288">
        <f t="shared" si="0"/>
        <v>1</v>
      </c>
    </row>
    <row r="11" spans="1:11" ht="11.25" customHeight="1" x14ac:dyDescent="0.2">
      <c r="A11" s="112" t="s">
        <v>439</v>
      </c>
      <c r="B11" s="106"/>
      <c r="C11" s="282">
        <v>0</v>
      </c>
      <c r="D11" s="282">
        <v>0</v>
      </c>
      <c r="E11" s="283">
        <v>0</v>
      </c>
      <c r="F11" s="284">
        <v>0</v>
      </c>
      <c r="G11" s="282">
        <v>0</v>
      </c>
      <c r="H11" s="285">
        <v>0</v>
      </c>
      <c r="I11" s="286">
        <v>1</v>
      </c>
      <c r="J11" s="282">
        <v>1</v>
      </c>
      <c r="K11" s="283">
        <v>1</v>
      </c>
    </row>
    <row r="12" spans="1:11" ht="11.25" customHeight="1" x14ac:dyDescent="0.2">
      <c r="A12" s="112" t="s">
        <v>440</v>
      </c>
      <c r="B12" s="106"/>
      <c r="C12" s="282">
        <v>0</v>
      </c>
      <c r="D12" s="282">
        <v>0</v>
      </c>
      <c r="E12" s="283">
        <v>0</v>
      </c>
      <c r="F12" s="284">
        <v>0</v>
      </c>
      <c r="G12" s="282">
        <v>0</v>
      </c>
      <c r="H12" s="285">
        <v>0</v>
      </c>
      <c r="I12" s="286">
        <v>0</v>
      </c>
      <c r="J12" s="282">
        <v>0</v>
      </c>
      <c r="K12" s="283">
        <v>0</v>
      </c>
    </row>
    <row r="13" spans="1:11" ht="11.25" customHeight="1" x14ac:dyDescent="0.2">
      <c r="A13" s="112" t="s">
        <v>441</v>
      </c>
      <c r="B13" s="106"/>
      <c r="C13" s="282">
        <v>0</v>
      </c>
      <c r="D13" s="282">
        <v>0</v>
      </c>
      <c r="E13" s="283">
        <v>0</v>
      </c>
      <c r="F13" s="284">
        <v>0</v>
      </c>
      <c r="G13" s="282">
        <v>0</v>
      </c>
      <c r="H13" s="285">
        <v>0</v>
      </c>
      <c r="I13" s="286">
        <v>0</v>
      </c>
      <c r="J13" s="282">
        <v>0</v>
      </c>
      <c r="K13" s="283">
        <v>0</v>
      </c>
    </row>
    <row r="14" spans="1:11" ht="11.25" customHeight="1" x14ac:dyDescent="0.2">
      <c r="A14" s="112" t="s">
        <v>71</v>
      </c>
      <c r="B14" s="106"/>
      <c r="C14" s="282">
        <v>0</v>
      </c>
      <c r="D14" s="282">
        <v>0</v>
      </c>
      <c r="E14" s="283">
        <v>0</v>
      </c>
      <c r="F14" s="284">
        <v>0</v>
      </c>
      <c r="G14" s="282">
        <v>0</v>
      </c>
      <c r="H14" s="285">
        <v>0</v>
      </c>
      <c r="I14" s="286">
        <v>0</v>
      </c>
      <c r="J14" s="282">
        <v>0</v>
      </c>
      <c r="K14" s="283">
        <v>0</v>
      </c>
    </row>
    <row r="15" spans="1:11" ht="11.25" customHeight="1" x14ac:dyDescent="0.2">
      <c r="A15" s="112" t="s">
        <v>442</v>
      </c>
      <c r="B15" s="106"/>
      <c r="C15" s="282">
        <v>0</v>
      </c>
      <c r="D15" s="282">
        <v>0</v>
      </c>
      <c r="E15" s="283">
        <v>0</v>
      </c>
      <c r="F15" s="284">
        <v>0</v>
      </c>
      <c r="G15" s="282">
        <v>0</v>
      </c>
      <c r="H15" s="285">
        <v>0</v>
      </c>
      <c r="I15" s="286">
        <v>0</v>
      </c>
      <c r="J15" s="282">
        <v>0</v>
      </c>
      <c r="K15" s="283">
        <v>0</v>
      </c>
    </row>
    <row r="16" spans="1:11" ht="11.25" customHeight="1" x14ac:dyDescent="0.2">
      <c r="A16" s="112" t="s">
        <v>443</v>
      </c>
      <c r="B16" s="106"/>
      <c r="C16" s="282">
        <v>0</v>
      </c>
      <c r="D16" s="282">
        <v>0</v>
      </c>
      <c r="E16" s="283">
        <v>0</v>
      </c>
      <c r="F16" s="284">
        <v>0</v>
      </c>
      <c r="G16" s="282">
        <v>0</v>
      </c>
      <c r="H16" s="285">
        <v>0</v>
      </c>
      <c r="I16" s="286">
        <v>0</v>
      </c>
      <c r="J16" s="282">
        <v>0</v>
      </c>
      <c r="K16" s="283">
        <v>0</v>
      </c>
    </row>
    <row r="17" spans="1:11" ht="11.25" customHeight="1" x14ac:dyDescent="0.2">
      <c r="A17" s="112" t="s">
        <v>444</v>
      </c>
      <c r="B17" s="106"/>
      <c r="C17" s="282">
        <v>0</v>
      </c>
      <c r="D17" s="282">
        <v>0</v>
      </c>
      <c r="E17" s="283">
        <v>0</v>
      </c>
      <c r="F17" s="284">
        <v>0</v>
      </c>
      <c r="G17" s="282">
        <v>0</v>
      </c>
      <c r="H17" s="285">
        <v>0</v>
      </c>
      <c r="I17" s="286">
        <v>0</v>
      </c>
      <c r="J17" s="282">
        <v>0</v>
      </c>
      <c r="K17" s="283">
        <v>0</v>
      </c>
    </row>
    <row r="18" spans="1:11" ht="11.25" customHeight="1" x14ac:dyDescent="0.2">
      <c r="A18" s="112" t="s">
        <v>445</v>
      </c>
      <c r="B18" s="106"/>
      <c r="C18" s="282">
        <v>0</v>
      </c>
      <c r="D18" s="282">
        <v>0</v>
      </c>
      <c r="E18" s="283">
        <v>0</v>
      </c>
      <c r="F18" s="284">
        <v>0</v>
      </c>
      <c r="G18" s="282">
        <v>0</v>
      </c>
      <c r="H18" s="285">
        <v>0</v>
      </c>
      <c r="I18" s="286">
        <v>0</v>
      </c>
      <c r="J18" s="282">
        <v>0</v>
      </c>
      <c r="K18" s="283">
        <v>0</v>
      </c>
    </row>
    <row r="19" spans="1:11" ht="11.25" customHeight="1" x14ac:dyDescent="0.2">
      <c r="A19" s="112" t="s">
        <v>446</v>
      </c>
      <c r="B19" s="106"/>
      <c r="C19" s="282">
        <v>0</v>
      </c>
      <c r="D19" s="282">
        <v>0</v>
      </c>
      <c r="E19" s="283">
        <v>0</v>
      </c>
      <c r="F19" s="284">
        <v>2</v>
      </c>
      <c r="G19" s="282">
        <v>2</v>
      </c>
      <c r="H19" s="285">
        <v>0</v>
      </c>
      <c r="I19" s="286">
        <v>3</v>
      </c>
      <c r="J19" s="282">
        <v>3</v>
      </c>
      <c r="K19" s="283">
        <v>3</v>
      </c>
    </row>
    <row r="20" spans="1:11" ht="11.25" customHeight="1" x14ac:dyDescent="0.2">
      <c r="A20" s="57" t="s">
        <v>447</v>
      </c>
      <c r="B20" s="106"/>
      <c r="C20" s="287">
        <f>SUM(C21:C28)</f>
        <v>0</v>
      </c>
      <c r="D20" s="287">
        <f>SUM(D21:D28)</f>
        <v>0</v>
      </c>
      <c r="E20" s="288">
        <f t="shared" ref="E20:K20" si="1">SUM(E21:E28)</f>
        <v>0</v>
      </c>
      <c r="F20" s="289">
        <f t="shared" si="1"/>
        <v>0</v>
      </c>
      <c r="G20" s="287">
        <f t="shared" si="1"/>
        <v>0</v>
      </c>
      <c r="H20" s="290">
        <f t="shared" si="1"/>
        <v>0</v>
      </c>
      <c r="I20" s="291">
        <f t="shared" si="1"/>
        <v>0</v>
      </c>
      <c r="J20" s="287">
        <f t="shared" si="1"/>
        <v>0</v>
      </c>
      <c r="K20" s="288">
        <f t="shared" si="1"/>
        <v>0</v>
      </c>
    </row>
    <row r="21" spans="1:11" ht="11.25" customHeight="1" x14ac:dyDescent="0.2">
      <c r="A21" s="112" t="s">
        <v>439</v>
      </c>
      <c r="B21" s="106"/>
      <c r="C21" s="282">
        <v>0</v>
      </c>
      <c r="D21" s="282">
        <v>0</v>
      </c>
      <c r="E21" s="283">
        <v>0</v>
      </c>
      <c r="F21" s="284">
        <v>0</v>
      </c>
      <c r="G21" s="282">
        <v>0</v>
      </c>
      <c r="H21" s="285">
        <v>0</v>
      </c>
      <c r="I21" s="286">
        <v>0</v>
      </c>
      <c r="J21" s="282">
        <v>0</v>
      </c>
      <c r="K21" s="283">
        <v>0</v>
      </c>
    </row>
    <row r="22" spans="1:11" ht="11.25" customHeight="1" x14ac:dyDescent="0.2">
      <c r="A22" s="112" t="s">
        <v>440</v>
      </c>
      <c r="B22" s="106"/>
      <c r="C22" s="282">
        <v>0</v>
      </c>
      <c r="D22" s="282">
        <v>0</v>
      </c>
      <c r="E22" s="283">
        <v>0</v>
      </c>
      <c r="F22" s="284">
        <v>0</v>
      </c>
      <c r="G22" s="282">
        <v>0</v>
      </c>
      <c r="H22" s="285">
        <v>0</v>
      </c>
      <c r="I22" s="286">
        <v>0</v>
      </c>
      <c r="J22" s="282">
        <v>0</v>
      </c>
      <c r="K22" s="283">
        <v>0</v>
      </c>
    </row>
    <row r="23" spans="1:11" ht="11.25" customHeight="1" x14ac:dyDescent="0.2">
      <c r="A23" s="112" t="s">
        <v>441</v>
      </c>
      <c r="B23" s="106"/>
      <c r="C23" s="282">
        <v>0</v>
      </c>
      <c r="D23" s="282">
        <v>0</v>
      </c>
      <c r="E23" s="283">
        <v>0</v>
      </c>
      <c r="F23" s="284">
        <v>0</v>
      </c>
      <c r="G23" s="282">
        <v>0</v>
      </c>
      <c r="H23" s="285">
        <v>0</v>
      </c>
      <c r="I23" s="286">
        <v>0</v>
      </c>
      <c r="J23" s="282">
        <v>0</v>
      </c>
      <c r="K23" s="283">
        <v>0</v>
      </c>
    </row>
    <row r="24" spans="1:11" ht="11.25" customHeight="1" x14ac:dyDescent="0.2">
      <c r="A24" s="112" t="s">
        <v>71</v>
      </c>
      <c r="B24" s="106"/>
      <c r="C24" s="282">
        <v>0</v>
      </c>
      <c r="D24" s="282">
        <v>0</v>
      </c>
      <c r="E24" s="283">
        <v>0</v>
      </c>
      <c r="F24" s="284">
        <v>0</v>
      </c>
      <c r="G24" s="282">
        <v>0</v>
      </c>
      <c r="H24" s="285">
        <v>0</v>
      </c>
      <c r="I24" s="286">
        <v>0</v>
      </c>
      <c r="J24" s="282">
        <v>0</v>
      </c>
      <c r="K24" s="283">
        <v>0</v>
      </c>
    </row>
    <row r="25" spans="1:11" ht="11.25" customHeight="1" x14ac:dyDescent="0.2">
      <c r="A25" s="112" t="s">
        <v>442</v>
      </c>
      <c r="B25" s="106"/>
      <c r="C25" s="282">
        <v>0</v>
      </c>
      <c r="D25" s="282">
        <v>0</v>
      </c>
      <c r="E25" s="283">
        <v>0</v>
      </c>
      <c r="F25" s="284">
        <v>0</v>
      </c>
      <c r="G25" s="282">
        <v>0</v>
      </c>
      <c r="H25" s="285">
        <v>0</v>
      </c>
      <c r="I25" s="286">
        <v>0</v>
      </c>
      <c r="J25" s="282">
        <v>0</v>
      </c>
      <c r="K25" s="283">
        <v>0</v>
      </c>
    </row>
    <row r="26" spans="1:11" ht="11.25" customHeight="1" x14ac:dyDescent="0.2">
      <c r="A26" s="112" t="s">
        <v>443</v>
      </c>
      <c r="B26" s="106"/>
      <c r="C26" s="282">
        <v>0</v>
      </c>
      <c r="D26" s="282">
        <v>0</v>
      </c>
      <c r="E26" s="283">
        <v>0</v>
      </c>
      <c r="F26" s="284">
        <v>0</v>
      </c>
      <c r="G26" s="282">
        <v>0</v>
      </c>
      <c r="H26" s="285">
        <v>0</v>
      </c>
      <c r="I26" s="286">
        <v>0</v>
      </c>
      <c r="J26" s="282">
        <v>0</v>
      </c>
      <c r="K26" s="283">
        <v>0</v>
      </c>
    </row>
    <row r="27" spans="1:11" ht="11.25" customHeight="1" x14ac:dyDescent="0.2">
      <c r="A27" s="112" t="s">
        <v>444</v>
      </c>
      <c r="B27" s="106"/>
      <c r="C27" s="282">
        <v>0</v>
      </c>
      <c r="D27" s="282">
        <v>0</v>
      </c>
      <c r="E27" s="283">
        <v>0</v>
      </c>
      <c r="F27" s="284">
        <v>0</v>
      </c>
      <c r="G27" s="282">
        <v>0</v>
      </c>
      <c r="H27" s="285">
        <v>0</v>
      </c>
      <c r="I27" s="286">
        <v>0</v>
      </c>
      <c r="J27" s="282">
        <v>0</v>
      </c>
      <c r="K27" s="283">
        <v>0</v>
      </c>
    </row>
    <row r="28" spans="1:11" ht="11.25" customHeight="1" x14ac:dyDescent="0.2">
      <c r="A28" s="112" t="s">
        <v>445</v>
      </c>
      <c r="B28" s="106"/>
      <c r="C28" s="282">
        <v>0</v>
      </c>
      <c r="D28" s="282">
        <v>0</v>
      </c>
      <c r="E28" s="283">
        <v>0</v>
      </c>
      <c r="F28" s="284">
        <v>0</v>
      </c>
      <c r="G28" s="282">
        <v>0</v>
      </c>
      <c r="H28" s="285">
        <v>0</v>
      </c>
      <c r="I28" s="286">
        <v>0</v>
      </c>
      <c r="J28" s="282">
        <v>0</v>
      </c>
      <c r="K28" s="283">
        <v>0</v>
      </c>
    </row>
    <row r="29" spans="1:11" ht="11.25" customHeight="1" x14ac:dyDescent="0.2">
      <c r="A29" s="112" t="s">
        <v>446</v>
      </c>
      <c r="B29" s="106"/>
      <c r="C29" s="282">
        <v>0</v>
      </c>
      <c r="D29" s="282">
        <v>0</v>
      </c>
      <c r="E29" s="283">
        <v>0</v>
      </c>
      <c r="F29" s="284">
        <v>0</v>
      </c>
      <c r="G29" s="282">
        <v>0</v>
      </c>
      <c r="H29" s="285">
        <v>0</v>
      </c>
      <c r="I29" s="286">
        <v>0</v>
      </c>
      <c r="J29" s="282">
        <v>0</v>
      </c>
      <c r="K29" s="283">
        <v>0</v>
      </c>
    </row>
    <row r="30" spans="1:11" ht="11.25" customHeight="1" x14ac:dyDescent="0.2">
      <c r="A30" s="57" t="s">
        <v>448</v>
      </c>
      <c r="B30" s="106"/>
      <c r="C30" s="282">
        <v>0</v>
      </c>
      <c r="D30" s="282">
        <v>0</v>
      </c>
      <c r="E30" s="283">
        <v>0</v>
      </c>
      <c r="F30" s="284">
        <v>0</v>
      </c>
      <c r="G30" s="282">
        <v>0</v>
      </c>
      <c r="H30" s="285">
        <v>0</v>
      </c>
      <c r="I30" s="286">
        <v>0</v>
      </c>
      <c r="J30" s="282">
        <v>0</v>
      </c>
      <c r="K30" s="283">
        <v>0</v>
      </c>
    </row>
    <row r="31" spans="1:11" ht="11.25" customHeight="1" x14ac:dyDescent="0.2">
      <c r="A31" s="57" t="s">
        <v>449</v>
      </c>
      <c r="B31" s="106"/>
      <c r="C31" s="282">
        <v>0</v>
      </c>
      <c r="D31" s="282">
        <v>0</v>
      </c>
      <c r="E31" s="283">
        <v>0</v>
      </c>
      <c r="F31" s="284">
        <v>0</v>
      </c>
      <c r="G31" s="282">
        <v>0</v>
      </c>
      <c r="H31" s="285">
        <v>0</v>
      </c>
      <c r="I31" s="286">
        <v>0</v>
      </c>
      <c r="J31" s="282">
        <v>0</v>
      </c>
      <c r="K31" s="283">
        <v>0</v>
      </c>
    </row>
    <row r="32" spans="1:11" ht="11.25" customHeight="1" x14ac:dyDescent="0.2">
      <c r="A32" s="57" t="s">
        <v>450</v>
      </c>
      <c r="B32" s="106"/>
      <c r="C32" s="282">
        <v>0</v>
      </c>
      <c r="D32" s="282">
        <v>0</v>
      </c>
      <c r="E32" s="283">
        <v>0</v>
      </c>
      <c r="F32" s="284">
        <v>0</v>
      </c>
      <c r="G32" s="282">
        <v>0</v>
      </c>
      <c r="H32" s="285">
        <v>0</v>
      </c>
      <c r="I32" s="286">
        <v>0</v>
      </c>
      <c r="J32" s="282">
        <v>0</v>
      </c>
      <c r="K32" s="283">
        <v>0</v>
      </c>
    </row>
    <row r="33" spans="1:11" ht="11.25" customHeight="1" x14ac:dyDescent="0.2">
      <c r="A33" s="57" t="s">
        <v>451</v>
      </c>
      <c r="B33" s="106"/>
      <c r="C33" s="282">
        <v>0</v>
      </c>
      <c r="D33" s="282">
        <v>0</v>
      </c>
      <c r="E33" s="283">
        <v>0</v>
      </c>
      <c r="F33" s="284">
        <v>0</v>
      </c>
      <c r="G33" s="282">
        <v>0</v>
      </c>
      <c r="H33" s="285">
        <v>0</v>
      </c>
      <c r="I33" s="286">
        <v>0</v>
      </c>
      <c r="J33" s="282">
        <v>0</v>
      </c>
      <c r="K33" s="283">
        <v>0</v>
      </c>
    </row>
    <row r="34" spans="1:11" ht="11.25" customHeight="1" x14ac:dyDescent="0.2">
      <c r="A34" s="57" t="s">
        <v>452</v>
      </c>
      <c r="B34" s="106"/>
      <c r="C34" s="282">
        <v>0</v>
      </c>
      <c r="D34" s="282">
        <v>0</v>
      </c>
      <c r="E34" s="283">
        <v>0</v>
      </c>
      <c r="F34" s="284">
        <v>0</v>
      </c>
      <c r="G34" s="282">
        <v>0</v>
      </c>
      <c r="H34" s="285">
        <v>0</v>
      </c>
      <c r="I34" s="286">
        <v>0</v>
      </c>
      <c r="J34" s="282">
        <v>0</v>
      </c>
      <c r="K34" s="283">
        <v>0</v>
      </c>
    </row>
    <row r="35" spans="1:11" ht="11.25" customHeight="1" x14ac:dyDescent="0.2">
      <c r="A35" s="57" t="s">
        <v>453</v>
      </c>
      <c r="B35" s="106"/>
      <c r="C35" s="282">
        <v>0</v>
      </c>
      <c r="D35" s="282">
        <v>0</v>
      </c>
      <c r="E35" s="283">
        <v>0</v>
      </c>
      <c r="F35" s="284">
        <v>0</v>
      </c>
      <c r="G35" s="282">
        <v>0</v>
      </c>
      <c r="H35" s="285">
        <v>0</v>
      </c>
      <c r="I35" s="286">
        <v>0</v>
      </c>
      <c r="J35" s="282">
        <v>0</v>
      </c>
      <c r="K35" s="283">
        <v>0</v>
      </c>
    </row>
    <row r="36" spans="1:11" ht="11.25" customHeight="1" x14ac:dyDescent="0.2">
      <c r="A36" s="92" t="s">
        <v>454</v>
      </c>
      <c r="B36" s="106"/>
      <c r="C36" s="292">
        <f>SUM(C5:C9)+SUM(C11:C19)+SUM(C21:C35)</f>
        <v>0</v>
      </c>
      <c r="D36" s="292">
        <f t="shared" ref="D36:K36" si="2">SUM(D5:D9)+SUM(D11:D19)+SUM(D21:D35)</f>
        <v>0</v>
      </c>
      <c r="E36" s="293">
        <f t="shared" si="2"/>
        <v>0</v>
      </c>
      <c r="F36" s="294">
        <f t="shared" si="2"/>
        <v>3</v>
      </c>
      <c r="G36" s="292">
        <f t="shared" si="2"/>
        <v>3</v>
      </c>
      <c r="H36" s="295">
        <f t="shared" si="2"/>
        <v>0</v>
      </c>
      <c r="I36" s="296">
        <f t="shared" si="2"/>
        <v>5</v>
      </c>
      <c r="J36" s="292">
        <f t="shared" si="2"/>
        <v>5</v>
      </c>
      <c r="K36" s="295">
        <f t="shared" si="2"/>
        <v>5</v>
      </c>
    </row>
    <row r="37" spans="1:11" ht="11.25" customHeight="1" x14ac:dyDescent="0.2">
      <c r="A37" s="61" t="s">
        <v>410</v>
      </c>
      <c r="B37" s="106"/>
      <c r="C37" s="297"/>
      <c r="D37" s="298">
        <f>IF(ISERROR((D36/C36)-1),0,((D36/C36)-1))</f>
        <v>0</v>
      </c>
      <c r="E37" s="299">
        <f>IF(ISERROR((E36/D36)-1),0,((E36/D36)-1))</f>
        <v>0</v>
      </c>
      <c r="F37" s="300">
        <f>IF(ISERROR((F36/E36)-1),0,((F36/E36)-1))</f>
        <v>0</v>
      </c>
      <c r="G37" s="301">
        <f>IF(ISERROR((G36/E36)-1),0,((G36/E36)-1))</f>
        <v>0</v>
      </c>
      <c r="H37" s="302">
        <f>IF(ISERROR((H36/E36)-1),0,((H36/E36)-1))</f>
        <v>0</v>
      </c>
      <c r="I37" s="303">
        <f>IF(ISERROR((I36/H36)-1),0,((I36/H36)-1))</f>
        <v>0</v>
      </c>
      <c r="J37" s="301">
        <f>IF(ISERROR((J36/I36)-1),0,((J36/I36)-1))</f>
        <v>0</v>
      </c>
      <c r="K37" s="304">
        <f>IF(ISERROR((K36/J36)-1),0,((K36/J36)-1))</f>
        <v>0</v>
      </c>
    </row>
    <row r="38" spans="1:11" ht="3.75" customHeight="1" x14ac:dyDescent="0.2">
      <c r="A38" s="61"/>
      <c r="B38" s="106"/>
      <c r="C38" s="297"/>
      <c r="D38" s="301"/>
      <c r="E38" s="304"/>
      <c r="F38" s="300"/>
      <c r="G38" s="301"/>
      <c r="H38" s="302"/>
      <c r="I38" s="303"/>
      <c r="J38" s="301"/>
      <c r="K38" s="304"/>
    </row>
    <row r="39" spans="1:11" ht="11.25" customHeight="1" x14ac:dyDescent="0.2">
      <c r="A39" s="58" t="s">
        <v>455</v>
      </c>
      <c r="B39" s="106">
        <v>5</v>
      </c>
      <c r="C39" s="305">
        <v>0</v>
      </c>
      <c r="D39" s="306">
        <v>0</v>
      </c>
      <c r="E39" s="307">
        <v>0</v>
      </c>
      <c r="F39" s="308">
        <v>0</v>
      </c>
      <c r="G39" s="309">
        <v>0</v>
      </c>
      <c r="H39" s="310">
        <v>0</v>
      </c>
      <c r="I39" s="311">
        <v>0</v>
      </c>
      <c r="J39" s="309">
        <v>0</v>
      </c>
      <c r="K39" s="312">
        <v>0</v>
      </c>
    </row>
    <row r="40" spans="1:11" ht="11.25" customHeight="1" x14ac:dyDescent="0.2">
      <c r="A40" s="57" t="s">
        <v>456</v>
      </c>
      <c r="B40" s="106">
        <v>7</v>
      </c>
      <c r="C40" s="305">
        <v>0</v>
      </c>
      <c r="D40" s="306">
        <v>0</v>
      </c>
      <c r="E40" s="307">
        <v>0</v>
      </c>
      <c r="F40" s="308">
        <v>0</v>
      </c>
      <c r="G40" s="309">
        <v>0</v>
      </c>
      <c r="H40" s="310">
        <v>0</v>
      </c>
      <c r="I40" s="311">
        <v>1</v>
      </c>
      <c r="J40" s="309">
        <v>1</v>
      </c>
      <c r="K40" s="312">
        <v>1</v>
      </c>
    </row>
    <row r="41" spans="1:11" ht="11.25" customHeight="1" x14ac:dyDescent="0.2">
      <c r="A41" s="155" t="s">
        <v>457</v>
      </c>
      <c r="B41" s="313">
        <v>7</v>
      </c>
      <c r="C41" s="314">
        <v>0</v>
      </c>
      <c r="D41" s="315">
        <v>0</v>
      </c>
      <c r="E41" s="316">
        <v>0</v>
      </c>
      <c r="F41" s="317">
        <v>0</v>
      </c>
      <c r="G41" s="318">
        <v>0</v>
      </c>
      <c r="H41" s="319">
        <v>0</v>
      </c>
      <c r="I41" s="320">
        <v>4</v>
      </c>
      <c r="J41" s="318">
        <v>4</v>
      </c>
      <c r="K41" s="321">
        <v>4</v>
      </c>
    </row>
    <row r="42" spans="1:11" ht="11.25" customHeight="1" x14ac:dyDescent="0.2">
      <c r="C42" s="74"/>
      <c r="D42" s="74"/>
      <c r="E42" s="74"/>
      <c r="F42" s="74"/>
      <c r="G42" s="74"/>
      <c r="H42" s="74"/>
      <c r="I42" s="74"/>
      <c r="J42" s="74"/>
      <c r="K42" s="74"/>
    </row>
    <row r="43" spans="1:11" ht="11.25" customHeight="1" x14ac:dyDescent="0.2">
      <c r="A43" s="96" t="str">
        <f>head27a</f>
        <v>References</v>
      </c>
      <c r="C43" s="74"/>
      <c r="D43" s="74"/>
      <c r="E43" s="74"/>
      <c r="F43" s="74"/>
      <c r="G43" s="74"/>
      <c r="H43" s="74"/>
      <c r="I43" s="74"/>
      <c r="J43" s="74"/>
      <c r="K43" s="74"/>
    </row>
    <row r="44" spans="1:11" ht="11.25" customHeight="1" x14ac:dyDescent="0.2">
      <c r="A44" s="99" t="s">
        <v>458</v>
      </c>
    </row>
    <row r="45" spans="1:11" ht="11.25" customHeight="1" x14ac:dyDescent="0.2">
      <c r="A45" s="99" t="s">
        <v>459</v>
      </c>
    </row>
    <row r="46" spans="1:11" ht="11.25" customHeight="1" x14ac:dyDescent="0.2">
      <c r="A46" s="99" t="s">
        <v>460</v>
      </c>
    </row>
    <row r="47" spans="1:11" ht="11.25" customHeight="1" x14ac:dyDescent="0.2">
      <c r="A47" s="99" t="s">
        <v>461</v>
      </c>
    </row>
    <row r="48" spans="1:11" ht="11.25" customHeight="1" x14ac:dyDescent="0.2">
      <c r="A48" s="99" t="s">
        <v>462</v>
      </c>
    </row>
    <row r="49" spans="1:1" ht="11.25" customHeight="1" x14ac:dyDescent="0.2">
      <c r="A49" s="99" t="s">
        <v>463</v>
      </c>
    </row>
    <row r="50" spans="1:1" ht="11.25" customHeight="1" x14ac:dyDescent="0.2">
      <c r="A50" s="99" t="s">
        <v>464</v>
      </c>
    </row>
  </sheetData>
  <mergeCells count="3">
    <mergeCell ref="C2:E2"/>
    <mergeCell ref="F2:H2"/>
    <mergeCell ref="I2:K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0"/>
  <sheetViews>
    <sheetView topLeftCell="A207" workbookViewId="0">
      <selection activeCell="K221" sqref="K221"/>
    </sheetView>
  </sheetViews>
  <sheetFormatPr defaultColWidth="8.88671875" defaultRowHeight="14.4" x14ac:dyDescent="0.3"/>
  <cols>
    <col min="1" max="1" width="41.6640625" style="2" customWidth="1"/>
    <col min="2" max="16" width="8.6640625" style="2" customWidth="1"/>
  </cols>
  <sheetData>
    <row r="1" spans="1:16" x14ac:dyDescent="0.3">
      <c r="A1" s="1" t="str">
        <f>_MEB8</f>
        <v>Buffalo City Development Agency - Supporting Table SD6 Budgeted monthly cash and revenue/expenditure</v>
      </c>
      <c r="C1" s="62"/>
    </row>
    <row r="2" spans="1:16" ht="20.399999999999999" x14ac:dyDescent="0.3">
      <c r="A2" s="467" t="str">
        <f>desc</f>
        <v>Description</v>
      </c>
      <c r="B2" s="7" t="str">
        <f>Head9</f>
        <v>Budget Year 2021/22</v>
      </c>
      <c r="C2" s="8"/>
      <c r="D2" s="8"/>
      <c r="E2" s="8"/>
      <c r="F2" s="8"/>
      <c r="G2" s="8"/>
      <c r="H2" s="8"/>
      <c r="I2" s="8"/>
      <c r="J2" s="8"/>
      <c r="K2" s="8"/>
      <c r="L2" s="8"/>
      <c r="M2" s="8"/>
      <c r="N2" s="7" t="str">
        <f>Head3a</f>
        <v>Medium Term Revenue and Expenditure Framework</v>
      </c>
      <c r="O2" s="8"/>
      <c r="P2" s="9"/>
    </row>
    <row r="3" spans="1:16" x14ac:dyDescent="0.3">
      <c r="A3" s="468"/>
      <c r="B3" s="11" t="s">
        <v>465</v>
      </c>
      <c r="C3" s="12" t="s">
        <v>466</v>
      </c>
      <c r="D3" s="12" t="s">
        <v>467</v>
      </c>
      <c r="E3" s="12" t="s">
        <v>468</v>
      </c>
      <c r="F3" s="12" t="s">
        <v>469</v>
      </c>
      <c r="G3" s="322" t="s">
        <v>470</v>
      </c>
      <c r="H3" s="67" t="s">
        <v>471</v>
      </c>
      <c r="I3" s="323" t="s">
        <v>472</v>
      </c>
      <c r="J3" s="12" t="s">
        <v>473</v>
      </c>
      <c r="K3" s="12" t="s">
        <v>474</v>
      </c>
      <c r="L3" s="67" t="s">
        <v>475</v>
      </c>
      <c r="M3" s="323" t="s">
        <v>476</v>
      </c>
      <c r="N3" s="451" t="str">
        <f>Head9</f>
        <v>Budget Year 2021/22</v>
      </c>
      <c r="O3" s="453" t="str">
        <f>Head10</f>
        <v>Budget Year +1 2022/23</v>
      </c>
      <c r="P3" s="455" t="str">
        <f>Head11</f>
        <v>Budget Year +2 2023/24</v>
      </c>
    </row>
    <row r="4" spans="1:16" x14ac:dyDescent="0.3">
      <c r="A4" s="324" t="s">
        <v>0</v>
      </c>
      <c r="B4" s="325"/>
      <c r="C4" s="326"/>
      <c r="D4" s="326"/>
      <c r="E4" s="326"/>
      <c r="F4" s="326"/>
      <c r="G4" s="327"/>
      <c r="H4" s="326"/>
      <c r="I4" s="327"/>
      <c r="J4" s="326"/>
      <c r="K4" s="326"/>
      <c r="L4" s="326"/>
      <c r="M4" s="327"/>
      <c r="N4" s="452"/>
      <c r="O4" s="454"/>
      <c r="P4" s="456"/>
    </row>
    <row r="5" spans="1:16" x14ac:dyDescent="0.3">
      <c r="A5" s="60" t="s">
        <v>477</v>
      </c>
      <c r="B5" s="21"/>
      <c r="C5" s="22"/>
      <c r="D5" s="22"/>
      <c r="E5" s="22"/>
      <c r="F5" s="22"/>
      <c r="G5" s="115"/>
      <c r="H5" s="22"/>
      <c r="I5" s="22"/>
      <c r="J5" s="22"/>
      <c r="K5" s="22"/>
      <c r="L5" s="22"/>
      <c r="M5" s="115"/>
      <c r="N5" s="21"/>
      <c r="O5" s="22"/>
      <c r="P5" s="23"/>
    </row>
    <row r="6" spans="1:16" x14ac:dyDescent="0.3">
      <c r="A6" s="57" t="s">
        <v>2</v>
      </c>
      <c r="B6" s="71">
        <v>0</v>
      </c>
      <c r="C6" s="72">
        <v>0</v>
      </c>
      <c r="D6" s="72">
        <v>0</v>
      </c>
      <c r="E6" s="72">
        <v>0</v>
      </c>
      <c r="F6" s="72">
        <v>0</v>
      </c>
      <c r="G6" s="328">
        <v>0</v>
      </c>
      <c r="H6" s="72">
        <v>0</v>
      </c>
      <c r="I6" s="72">
        <v>0</v>
      </c>
      <c r="J6" s="72">
        <v>0</v>
      </c>
      <c r="K6" s="72">
        <v>0</v>
      </c>
      <c r="L6" s="72">
        <v>0</v>
      </c>
      <c r="M6" s="115">
        <f t="shared" ref="M6:M21" si="0">N6-SUM(B6:L6)</f>
        <v>0</v>
      </c>
      <c r="N6" s="21">
        <f>'[2]D2-FinPerf'!I5</f>
        <v>0</v>
      </c>
      <c r="O6" s="22">
        <f>'[2]D2-FinPerf'!J5</f>
        <v>0</v>
      </c>
      <c r="P6" s="23">
        <f>'[2]D2-FinPerf'!K5</f>
        <v>0</v>
      </c>
    </row>
    <row r="7" spans="1:16" x14ac:dyDescent="0.3">
      <c r="A7" s="57" t="s">
        <v>39</v>
      </c>
      <c r="B7" s="71">
        <v>0</v>
      </c>
      <c r="C7" s="72">
        <v>0</v>
      </c>
      <c r="D7" s="72">
        <v>0</v>
      </c>
      <c r="E7" s="72">
        <v>0</v>
      </c>
      <c r="F7" s="72">
        <v>0</v>
      </c>
      <c r="G7" s="328">
        <v>0</v>
      </c>
      <c r="H7" s="72">
        <v>0</v>
      </c>
      <c r="I7" s="72">
        <v>0</v>
      </c>
      <c r="J7" s="72">
        <v>0</v>
      </c>
      <c r="K7" s="72">
        <v>0</v>
      </c>
      <c r="L7" s="72">
        <v>0</v>
      </c>
      <c r="M7" s="115">
        <f t="shared" si="0"/>
        <v>0</v>
      </c>
      <c r="N7" s="21">
        <f>'[2]D2-FinPerf'!I6</f>
        <v>0</v>
      </c>
      <c r="O7" s="22">
        <f>'[2]D2-FinPerf'!J6</f>
        <v>0</v>
      </c>
      <c r="P7" s="23">
        <f>'[2]D2-FinPerf'!K6</f>
        <v>0</v>
      </c>
    </row>
    <row r="8" spans="1:16" x14ac:dyDescent="0.3">
      <c r="A8" s="57" t="s">
        <v>40</v>
      </c>
      <c r="B8" s="71">
        <v>0</v>
      </c>
      <c r="C8" s="72">
        <v>0</v>
      </c>
      <c r="D8" s="72">
        <v>0</v>
      </c>
      <c r="E8" s="72">
        <v>0</v>
      </c>
      <c r="F8" s="72">
        <v>0</v>
      </c>
      <c r="G8" s="328">
        <v>0</v>
      </c>
      <c r="H8" s="72">
        <v>0</v>
      </c>
      <c r="I8" s="72">
        <v>0</v>
      </c>
      <c r="J8" s="72">
        <v>0</v>
      </c>
      <c r="K8" s="72">
        <v>0</v>
      </c>
      <c r="L8" s="72">
        <v>0</v>
      </c>
      <c r="M8" s="115">
        <f t="shared" si="0"/>
        <v>0</v>
      </c>
      <c r="N8" s="21">
        <f>'[2]D2-FinPerf'!I7</f>
        <v>0</v>
      </c>
      <c r="O8" s="22">
        <f>'[2]D2-FinPerf'!J7</f>
        <v>0</v>
      </c>
      <c r="P8" s="23">
        <f>'[2]D2-FinPerf'!K7</f>
        <v>0</v>
      </c>
    </row>
    <row r="9" spans="1:16" x14ac:dyDescent="0.3">
      <c r="A9" s="57" t="s">
        <v>41</v>
      </c>
      <c r="B9" s="71">
        <v>0</v>
      </c>
      <c r="C9" s="72">
        <v>0</v>
      </c>
      <c r="D9" s="72">
        <v>0</v>
      </c>
      <c r="E9" s="72">
        <v>0</v>
      </c>
      <c r="F9" s="72">
        <v>0</v>
      </c>
      <c r="G9" s="328">
        <v>0</v>
      </c>
      <c r="H9" s="72">
        <v>0</v>
      </c>
      <c r="I9" s="72">
        <v>0</v>
      </c>
      <c r="J9" s="72">
        <v>0</v>
      </c>
      <c r="K9" s="72">
        <v>0</v>
      </c>
      <c r="L9" s="72">
        <v>0</v>
      </c>
      <c r="M9" s="115">
        <f t="shared" si="0"/>
        <v>0</v>
      </c>
      <c r="N9" s="21">
        <f>'[2]D2-FinPerf'!I8</f>
        <v>0</v>
      </c>
      <c r="O9" s="22">
        <f>'[2]D2-FinPerf'!J8</f>
        <v>0</v>
      </c>
      <c r="P9" s="23">
        <f>'[2]D2-FinPerf'!K8</f>
        <v>0</v>
      </c>
    </row>
    <row r="10" spans="1:16" x14ac:dyDescent="0.3">
      <c r="A10" s="57" t="s">
        <v>42</v>
      </c>
      <c r="B10" s="71">
        <v>0</v>
      </c>
      <c r="C10" s="72">
        <v>0</v>
      </c>
      <c r="D10" s="72">
        <v>0</v>
      </c>
      <c r="E10" s="72">
        <v>0</v>
      </c>
      <c r="F10" s="72">
        <v>0</v>
      </c>
      <c r="G10" s="328">
        <v>0</v>
      </c>
      <c r="H10" s="72">
        <v>0</v>
      </c>
      <c r="I10" s="72">
        <v>0</v>
      </c>
      <c r="J10" s="72">
        <v>0</v>
      </c>
      <c r="K10" s="72">
        <v>0</v>
      </c>
      <c r="L10" s="72">
        <v>0</v>
      </c>
      <c r="M10" s="115">
        <f t="shared" si="0"/>
        <v>0</v>
      </c>
      <c r="N10" s="21">
        <f>'[2]D2-FinPerf'!I9</f>
        <v>0</v>
      </c>
      <c r="O10" s="22">
        <f>'[2]D2-FinPerf'!J9</f>
        <v>0</v>
      </c>
      <c r="P10" s="23">
        <f>'[2]D2-FinPerf'!K9</f>
        <v>0</v>
      </c>
    </row>
    <row r="11" spans="1:16" ht="0.9" customHeight="1" x14ac:dyDescent="0.3">
      <c r="A11" s="57"/>
      <c r="B11" s="21">
        <v>0</v>
      </c>
      <c r="C11" s="22">
        <v>0</v>
      </c>
      <c r="D11" s="22">
        <v>0</v>
      </c>
      <c r="E11" s="22">
        <v>0</v>
      </c>
      <c r="F11" s="22">
        <v>0</v>
      </c>
      <c r="G11" s="115">
        <v>0</v>
      </c>
      <c r="H11" s="22">
        <v>0</v>
      </c>
      <c r="I11" s="22">
        <v>0</v>
      </c>
      <c r="J11" s="22">
        <v>0</v>
      </c>
      <c r="K11" s="22">
        <v>0</v>
      </c>
      <c r="L11" s="22">
        <v>0</v>
      </c>
      <c r="M11" s="115"/>
      <c r="N11" s="21"/>
      <c r="O11" s="22"/>
      <c r="P11" s="23"/>
    </row>
    <row r="12" spans="1:16" x14ac:dyDescent="0.3">
      <c r="A12" s="57" t="s">
        <v>43</v>
      </c>
      <c r="B12" s="71">
        <v>0</v>
      </c>
      <c r="C12" s="72">
        <v>0</v>
      </c>
      <c r="D12" s="72">
        <v>0</v>
      </c>
      <c r="E12" s="72">
        <v>0</v>
      </c>
      <c r="F12" s="72">
        <v>0</v>
      </c>
      <c r="G12" s="328">
        <v>0</v>
      </c>
      <c r="H12" s="72">
        <v>0</v>
      </c>
      <c r="I12" s="72">
        <v>0</v>
      </c>
      <c r="J12" s="72">
        <v>0</v>
      </c>
      <c r="K12" s="72">
        <v>0</v>
      </c>
      <c r="L12" s="72">
        <v>0</v>
      </c>
      <c r="M12" s="115">
        <f t="shared" si="0"/>
        <v>0</v>
      </c>
      <c r="N12" s="21">
        <f>'[2]D2-FinPerf'!I11</f>
        <v>0</v>
      </c>
      <c r="O12" s="22">
        <f>'[2]D2-FinPerf'!J11</f>
        <v>0</v>
      </c>
      <c r="P12" s="23">
        <f>'[2]D2-FinPerf'!K11</f>
        <v>0</v>
      </c>
    </row>
    <row r="13" spans="1:16" x14ac:dyDescent="0.3">
      <c r="A13" s="57" t="s">
        <v>44</v>
      </c>
      <c r="B13" s="71">
        <v>0</v>
      </c>
      <c r="C13" s="72">
        <v>0</v>
      </c>
      <c r="D13" s="72">
        <v>0</v>
      </c>
      <c r="E13" s="72">
        <v>0</v>
      </c>
      <c r="F13" s="72">
        <v>0</v>
      </c>
      <c r="G13" s="328">
        <v>0</v>
      </c>
      <c r="H13" s="72">
        <v>0</v>
      </c>
      <c r="I13" s="72">
        <v>0</v>
      </c>
      <c r="J13" s="72">
        <v>0</v>
      </c>
      <c r="K13" s="72">
        <v>0</v>
      </c>
      <c r="L13" s="72">
        <v>0</v>
      </c>
      <c r="M13" s="115">
        <f t="shared" si="0"/>
        <v>0</v>
      </c>
      <c r="N13" s="21">
        <f>'[2]D2-FinPerf'!I12</f>
        <v>0</v>
      </c>
      <c r="O13" s="22">
        <f>'[2]D2-FinPerf'!J12</f>
        <v>0</v>
      </c>
      <c r="P13" s="23">
        <f>'[2]D2-FinPerf'!K12</f>
        <v>0</v>
      </c>
    </row>
    <row r="14" spans="1:16" x14ac:dyDescent="0.3">
      <c r="A14" s="57" t="s">
        <v>45</v>
      </c>
      <c r="B14" s="71">
        <v>0</v>
      </c>
      <c r="C14" s="72">
        <v>0</v>
      </c>
      <c r="D14" s="72">
        <v>0</v>
      </c>
      <c r="E14" s="72">
        <v>0</v>
      </c>
      <c r="F14" s="72">
        <v>0</v>
      </c>
      <c r="G14" s="328">
        <v>0</v>
      </c>
      <c r="H14" s="72">
        <v>0</v>
      </c>
      <c r="I14" s="72">
        <v>0</v>
      </c>
      <c r="J14" s="72">
        <v>0</v>
      </c>
      <c r="K14" s="72">
        <v>0</v>
      </c>
      <c r="L14" s="72">
        <v>0</v>
      </c>
      <c r="M14" s="115">
        <f t="shared" si="0"/>
        <v>0</v>
      </c>
      <c r="N14" s="21">
        <f>'[2]D2-FinPerf'!I13</f>
        <v>0</v>
      </c>
      <c r="O14" s="22">
        <f>'[2]D2-FinPerf'!J13</f>
        <v>0</v>
      </c>
      <c r="P14" s="23">
        <f>'[2]D2-FinPerf'!K13</f>
        <v>0</v>
      </c>
    </row>
    <row r="15" spans="1:16" x14ac:dyDescent="0.3">
      <c r="A15" s="57" t="s">
        <v>46</v>
      </c>
      <c r="B15" s="71">
        <v>0</v>
      </c>
      <c r="C15" s="72">
        <v>0</v>
      </c>
      <c r="D15" s="72">
        <v>0</v>
      </c>
      <c r="E15" s="72">
        <v>0</v>
      </c>
      <c r="F15" s="72">
        <v>0</v>
      </c>
      <c r="G15" s="328">
        <v>0</v>
      </c>
      <c r="H15" s="72">
        <v>0</v>
      </c>
      <c r="I15" s="72">
        <v>0</v>
      </c>
      <c r="J15" s="72">
        <v>0</v>
      </c>
      <c r="K15" s="72">
        <v>0</v>
      </c>
      <c r="L15" s="72">
        <v>0</v>
      </c>
      <c r="M15" s="115">
        <f t="shared" si="0"/>
        <v>0</v>
      </c>
      <c r="N15" s="21">
        <f>'[2]D2-FinPerf'!I14</f>
        <v>0</v>
      </c>
      <c r="O15" s="22">
        <f>'[2]D2-FinPerf'!J14</f>
        <v>0</v>
      </c>
      <c r="P15" s="23">
        <f>'[2]D2-FinPerf'!K14</f>
        <v>0</v>
      </c>
    </row>
    <row r="16" spans="1:16" x14ac:dyDescent="0.3">
      <c r="A16" s="57" t="s">
        <v>47</v>
      </c>
      <c r="B16" s="71">
        <v>0</v>
      </c>
      <c r="C16" s="72">
        <v>0</v>
      </c>
      <c r="D16" s="72">
        <v>0</v>
      </c>
      <c r="E16" s="72">
        <v>0</v>
      </c>
      <c r="F16" s="72">
        <v>0</v>
      </c>
      <c r="G16" s="328">
        <v>0</v>
      </c>
      <c r="H16" s="72">
        <v>0</v>
      </c>
      <c r="I16" s="72">
        <v>0</v>
      </c>
      <c r="J16" s="72">
        <v>0</v>
      </c>
      <c r="K16" s="72">
        <v>0</v>
      </c>
      <c r="L16" s="72">
        <v>0</v>
      </c>
      <c r="M16" s="115">
        <f t="shared" si="0"/>
        <v>0</v>
      </c>
      <c r="N16" s="21">
        <f>'[2]D2-FinPerf'!I15</f>
        <v>0</v>
      </c>
      <c r="O16" s="22">
        <f>'[2]D2-FinPerf'!J15</f>
        <v>0</v>
      </c>
      <c r="P16" s="23">
        <f>'[2]D2-FinPerf'!K15</f>
        <v>0</v>
      </c>
    </row>
    <row r="17" spans="1:16" x14ac:dyDescent="0.3">
      <c r="A17" s="57" t="s">
        <v>48</v>
      </c>
      <c r="B17" s="71">
        <v>0</v>
      </c>
      <c r="C17" s="72">
        <v>0</v>
      </c>
      <c r="D17" s="72">
        <v>0</v>
      </c>
      <c r="E17" s="72">
        <v>0</v>
      </c>
      <c r="F17" s="72">
        <v>0</v>
      </c>
      <c r="G17" s="328">
        <v>0</v>
      </c>
      <c r="H17" s="72">
        <v>0</v>
      </c>
      <c r="I17" s="72">
        <v>0</v>
      </c>
      <c r="J17" s="72">
        <v>0</v>
      </c>
      <c r="K17" s="72">
        <v>0</v>
      </c>
      <c r="L17" s="72">
        <v>0</v>
      </c>
      <c r="M17" s="115">
        <f t="shared" si="0"/>
        <v>0</v>
      </c>
      <c r="N17" s="21">
        <f>'[2]D2-FinPerf'!I16</f>
        <v>0</v>
      </c>
      <c r="O17" s="22">
        <f>'[2]D2-FinPerf'!J16</f>
        <v>0</v>
      </c>
      <c r="P17" s="23">
        <f>'[2]D2-FinPerf'!K16</f>
        <v>0</v>
      </c>
    </row>
    <row r="18" spans="1:16" x14ac:dyDescent="0.3">
      <c r="A18" s="57" t="s">
        <v>49</v>
      </c>
      <c r="B18" s="71">
        <v>0</v>
      </c>
      <c r="C18" s="72">
        <v>0</v>
      </c>
      <c r="D18" s="72">
        <v>0</v>
      </c>
      <c r="E18" s="72">
        <v>0</v>
      </c>
      <c r="F18" s="72">
        <v>0</v>
      </c>
      <c r="G18" s="328">
        <v>0</v>
      </c>
      <c r="H18" s="72">
        <v>0</v>
      </c>
      <c r="I18" s="72">
        <v>0</v>
      </c>
      <c r="J18" s="72">
        <v>0</v>
      </c>
      <c r="K18" s="72">
        <v>0</v>
      </c>
      <c r="L18" s="72">
        <v>0</v>
      </c>
      <c r="M18" s="115">
        <f t="shared" si="0"/>
        <v>0</v>
      </c>
      <c r="N18" s="21">
        <f>'[2]D2-FinPerf'!I17</f>
        <v>0</v>
      </c>
      <c r="O18" s="22">
        <f>'[2]D2-FinPerf'!J17</f>
        <v>0</v>
      </c>
      <c r="P18" s="23">
        <f>'[2]D2-FinPerf'!K17</f>
        <v>0</v>
      </c>
    </row>
    <row r="19" spans="1:16" x14ac:dyDescent="0.3">
      <c r="A19" s="57" t="s">
        <v>50</v>
      </c>
      <c r="B19" s="71">
        <v>205896</v>
      </c>
      <c r="C19" s="72">
        <v>356859</v>
      </c>
      <c r="D19" s="72">
        <v>456325</v>
      </c>
      <c r="E19" s="72">
        <v>548625</v>
      </c>
      <c r="F19" s="72">
        <v>512365</v>
      </c>
      <c r="G19" s="328">
        <v>526589</v>
      </c>
      <c r="H19" s="72">
        <v>458020</v>
      </c>
      <c r="I19" s="72">
        <v>256895</v>
      </c>
      <c r="J19" s="72">
        <v>325689</v>
      </c>
      <c r="K19" s="72">
        <v>328956</v>
      </c>
      <c r="L19" s="72">
        <v>256358</v>
      </c>
      <c r="M19" s="115">
        <f t="shared" si="0"/>
        <v>305223</v>
      </c>
      <c r="N19" s="21">
        <v>4537800</v>
      </c>
      <c r="O19" s="22">
        <v>4719312</v>
      </c>
      <c r="P19" s="23">
        <v>4931681</v>
      </c>
    </row>
    <row r="20" spans="1:16" x14ac:dyDescent="0.3">
      <c r="A20" s="57" t="s">
        <v>51</v>
      </c>
      <c r="B20" s="71">
        <v>458652</v>
      </c>
      <c r="C20" s="72">
        <v>0</v>
      </c>
      <c r="D20" s="72">
        <v>0</v>
      </c>
      <c r="E20" s="72">
        <v>589658</v>
      </c>
      <c r="F20" s="72">
        <v>0</v>
      </c>
      <c r="G20" s="328">
        <v>0</v>
      </c>
      <c r="H20" s="72">
        <v>419547</v>
      </c>
      <c r="I20" s="72">
        <v>0</v>
      </c>
      <c r="J20" s="72">
        <v>0</v>
      </c>
      <c r="K20" s="72">
        <v>0</v>
      </c>
      <c r="L20" s="72">
        <v>0</v>
      </c>
      <c r="M20" s="115">
        <f t="shared" si="0"/>
        <v>0</v>
      </c>
      <c r="N20" s="21">
        <v>1467857</v>
      </c>
      <c r="O20" s="22">
        <v>0</v>
      </c>
      <c r="P20" s="23">
        <v>0</v>
      </c>
    </row>
    <row r="21" spans="1:16" x14ac:dyDescent="0.3">
      <c r="A21" s="57" t="s">
        <v>52</v>
      </c>
      <c r="B21" s="71">
        <v>0</v>
      </c>
      <c r="C21" s="72">
        <v>0</v>
      </c>
      <c r="D21" s="72">
        <v>0</v>
      </c>
      <c r="E21" s="72">
        <v>0</v>
      </c>
      <c r="F21" s="72">
        <v>0</v>
      </c>
      <c r="G21" s="328">
        <v>0</v>
      </c>
      <c r="H21" s="72">
        <v>0</v>
      </c>
      <c r="I21" s="72">
        <v>0</v>
      </c>
      <c r="J21" s="72">
        <v>0</v>
      </c>
      <c r="K21" s="72">
        <v>0</v>
      </c>
      <c r="L21" s="72">
        <v>0</v>
      </c>
      <c r="M21" s="115">
        <f t="shared" si="0"/>
        <v>0</v>
      </c>
      <c r="N21" s="21">
        <f>'[2]D2-FinPerf'!I20</f>
        <v>0</v>
      </c>
      <c r="O21" s="22">
        <f>'[2]D2-FinPerf'!J20</f>
        <v>0</v>
      </c>
      <c r="P21" s="23">
        <f>'[2]D2-FinPerf'!K20</f>
        <v>0</v>
      </c>
    </row>
    <row r="22" spans="1:16" x14ac:dyDescent="0.3">
      <c r="A22" s="83" t="s">
        <v>7</v>
      </c>
      <c r="B22" s="29">
        <f>SUM(B6:B10)+SUM(B12:B21)</f>
        <v>664548</v>
      </c>
      <c r="C22" s="30">
        <f t="shared" ref="C22:P22" si="1">SUM(C6:C10)+SUM(C12:C21)</f>
        <v>356859</v>
      </c>
      <c r="D22" s="30">
        <f t="shared" si="1"/>
        <v>456325</v>
      </c>
      <c r="E22" s="30">
        <f t="shared" si="1"/>
        <v>1138283</v>
      </c>
      <c r="F22" s="30">
        <f t="shared" si="1"/>
        <v>512365</v>
      </c>
      <c r="G22" s="261">
        <f t="shared" si="1"/>
        <v>526589</v>
      </c>
      <c r="H22" s="30">
        <f t="shared" si="1"/>
        <v>877567</v>
      </c>
      <c r="I22" s="30">
        <f t="shared" si="1"/>
        <v>256895</v>
      </c>
      <c r="J22" s="30">
        <f t="shared" si="1"/>
        <v>325689</v>
      </c>
      <c r="K22" s="30">
        <f t="shared" si="1"/>
        <v>328956</v>
      </c>
      <c r="L22" s="30">
        <f t="shared" si="1"/>
        <v>256358</v>
      </c>
      <c r="M22" s="261">
        <f t="shared" si="1"/>
        <v>305223</v>
      </c>
      <c r="N22" s="29">
        <f t="shared" si="1"/>
        <v>6005657</v>
      </c>
      <c r="O22" s="30">
        <f t="shared" si="1"/>
        <v>4719312</v>
      </c>
      <c r="P22" s="31">
        <f t="shared" si="1"/>
        <v>4931681</v>
      </c>
    </row>
    <row r="23" spans="1:16" x14ac:dyDescent="0.3">
      <c r="A23" s="58"/>
      <c r="B23" s="21"/>
      <c r="C23" s="22"/>
      <c r="D23" s="22"/>
      <c r="E23" s="22"/>
      <c r="F23" s="22"/>
      <c r="G23" s="115"/>
      <c r="H23" s="22"/>
      <c r="I23" s="22"/>
      <c r="J23" s="22"/>
      <c r="K23" s="22"/>
      <c r="L23" s="22"/>
      <c r="M23" s="115"/>
      <c r="N23" s="21"/>
      <c r="O23" s="22"/>
      <c r="P23" s="23"/>
    </row>
    <row r="24" spans="1:16" x14ac:dyDescent="0.3">
      <c r="A24" s="60" t="s">
        <v>478</v>
      </c>
      <c r="B24" s="21"/>
      <c r="C24" s="22"/>
      <c r="D24" s="22"/>
      <c r="E24" s="22"/>
      <c r="F24" s="22"/>
      <c r="G24" s="115"/>
      <c r="H24" s="22"/>
      <c r="I24" s="22"/>
      <c r="J24" s="22"/>
      <c r="K24" s="22"/>
      <c r="L24" s="22"/>
      <c r="M24" s="115"/>
      <c r="N24" s="21"/>
      <c r="O24" s="22"/>
      <c r="P24" s="23"/>
    </row>
    <row r="25" spans="1:16" x14ac:dyDescent="0.3">
      <c r="A25" s="57" t="s">
        <v>54</v>
      </c>
      <c r="B25" s="71">
        <v>245869</v>
      </c>
      <c r="C25" s="72">
        <v>289652</v>
      </c>
      <c r="D25" s="72">
        <v>301256</v>
      </c>
      <c r="E25" s="72">
        <v>301526</v>
      </c>
      <c r="F25" s="72">
        <v>298635</v>
      </c>
      <c r="G25" s="328">
        <v>285962</v>
      </c>
      <c r="H25" s="72">
        <v>256859</v>
      </c>
      <c r="I25" s="72">
        <v>301256</v>
      </c>
      <c r="J25" s="72">
        <v>301586</v>
      </c>
      <c r="K25" s="72">
        <v>258605</v>
      </c>
      <c r="L25" s="72">
        <v>299685</v>
      </c>
      <c r="M25" s="115">
        <f t="shared" ref="M25:M35" si="2">N25-SUM(B25:L25)</f>
        <v>220991</v>
      </c>
      <c r="N25" s="21">
        <v>3361882</v>
      </c>
      <c r="O25" s="22">
        <v>3328263</v>
      </c>
      <c r="P25" s="23">
        <v>3461394</v>
      </c>
    </row>
    <row r="26" spans="1:16" x14ac:dyDescent="0.3">
      <c r="A26" s="57" t="s">
        <v>479</v>
      </c>
      <c r="B26" s="71"/>
      <c r="C26" s="72"/>
      <c r="D26" s="72">
        <v>104427</v>
      </c>
      <c r="E26" s="72"/>
      <c r="F26" s="72"/>
      <c r="G26" s="328">
        <v>104427</v>
      </c>
      <c r="H26" s="72"/>
      <c r="I26" s="72"/>
      <c r="J26" s="72">
        <v>104427</v>
      </c>
      <c r="K26" s="72"/>
      <c r="L26" s="72"/>
      <c r="M26" s="115">
        <f t="shared" si="2"/>
        <v>104426</v>
      </c>
      <c r="N26" s="21">
        <v>417707</v>
      </c>
      <c r="O26" s="22">
        <v>446946</v>
      </c>
      <c r="P26" s="23">
        <v>478232</v>
      </c>
    </row>
    <row r="27" spans="1:16" x14ac:dyDescent="0.3">
      <c r="A27" s="57" t="s">
        <v>55</v>
      </c>
      <c r="B27" s="71"/>
      <c r="C27" s="72"/>
      <c r="D27" s="72"/>
      <c r="E27" s="72"/>
      <c r="F27" s="72"/>
      <c r="G27" s="328"/>
      <c r="H27" s="72"/>
      <c r="I27" s="72"/>
      <c r="J27" s="72"/>
      <c r="K27" s="72"/>
      <c r="L27" s="72"/>
      <c r="M27" s="115">
        <f t="shared" si="2"/>
        <v>0</v>
      </c>
      <c r="N27" s="21">
        <f>'[2]D2-FinPerf'!I26</f>
        <v>0</v>
      </c>
      <c r="O27" s="22">
        <f>'[2]D2-FinPerf'!J26</f>
        <v>0</v>
      </c>
      <c r="P27" s="23">
        <f>'[2]D2-FinPerf'!K26</f>
        <v>0</v>
      </c>
    </row>
    <row r="28" spans="1:16" x14ac:dyDescent="0.3">
      <c r="A28" s="57" t="s">
        <v>10</v>
      </c>
      <c r="B28" s="71">
        <v>12374</v>
      </c>
      <c r="C28" s="72">
        <v>12374</v>
      </c>
      <c r="D28" s="72">
        <v>12374</v>
      </c>
      <c r="E28" s="72">
        <v>12374</v>
      </c>
      <c r="F28" s="72">
        <v>12374</v>
      </c>
      <c r="G28" s="328">
        <v>12374</v>
      </c>
      <c r="H28" s="72">
        <v>12374</v>
      </c>
      <c r="I28" s="72">
        <v>12374</v>
      </c>
      <c r="J28" s="72">
        <v>12374</v>
      </c>
      <c r="K28" s="72">
        <v>12374</v>
      </c>
      <c r="L28" s="72">
        <v>12374</v>
      </c>
      <c r="M28" s="115">
        <f t="shared" si="2"/>
        <v>12371</v>
      </c>
      <c r="N28" s="21">
        <v>148485</v>
      </c>
      <c r="O28" s="22">
        <v>112561</v>
      </c>
      <c r="P28" s="23">
        <v>84421</v>
      </c>
    </row>
    <row r="29" spans="1:16" x14ac:dyDescent="0.3">
      <c r="A29" s="57" t="s">
        <v>11</v>
      </c>
      <c r="B29" s="71">
        <v>621</v>
      </c>
      <c r="C29" s="72">
        <v>621</v>
      </c>
      <c r="D29" s="72">
        <v>621</v>
      </c>
      <c r="E29" s="72">
        <v>621</v>
      </c>
      <c r="F29" s="72">
        <v>621</v>
      </c>
      <c r="G29" s="328">
        <v>621</v>
      </c>
      <c r="H29" s="72">
        <v>621</v>
      </c>
      <c r="I29" s="72">
        <v>621</v>
      </c>
      <c r="J29" s="72">
        <v>621</v>
      </c>
      <c r="K29" s="72">
        <v>621</v>
      </c>
      <c r="L29" s="72">
        <v>621</v>
      </c>
      <c r="M29" s="115">
        <f t="shared" si="2"/>
        <v>623</v>
      </c>
      <c r="N29" s="21">
        <v>7454</v>
      </c>
      <c r="O29" s="22">
        <v>8199</v>
      </c>
      <c r="P29" s="23">
        <v>9019</v>
      </c>
    </row>
    <row r="30" spans="1:16" x14ac:dyDescent="0.3">
      <c r="A30" s="57" t="s">
        <v>56</v>
      </c>
      <c r="B30" s="71"/>
      <c r="C30" s="72"/>
      <c r="D30" s="72"/>
      <c r="E30" s="72"/>
      <c r="F30" s="72"/>
      <c r="G30" s="328"/>
      <c r="H30" s="72"/>
      <c r="I30" s="72"/>
      <c r="J30" s="72"/>
      <c r="K30" s="72"/>
      <c r="L30" s="72"/>
      <c r="M30" s="115">
        <f t="shared" si="2"/>
        <v>0</v>
      </c>
      <c r="N30" s="21">
        <f>'[2]D2-FinPerf'!I29</f>
        <v>0</v>
      </c>
      <c r="O30" s="22">
        <f>'[2]D2-FinPerf'!J29</f>
        <v>0</v>
      </c>
      <c r="P30" s="23">
        <f>'[2]D2-FinPerf'!K29</f>
        <v>0</v>
      </c>
    </row>
    <row r="31" spans="1:16" x14ac:dyDescent="0.3">
      <c r="A31" s="57" t="s">
        <v>57</v>
      </c>
      <c r="B31" s="71">
        <v>2563</v>
      </c>
      <c r="C31" s="72">
        <v>2358</v>
      </c>
      <c r="D31" s="72">
        <v>3256</v>
      </c>
      <c r="E31" s="72">
        <v>2356</v>
      </c>
      <c r="F31" s="72">
        <v>3256</v>
      </c>
      <c r="G31" s="328">
        <v>3256</v>
      </c>
      <c r="H31" s="72">
        <v>3256</v>
      </c>
      <c r="I31" s="72">
        <v>2586</v>
      </c>
      <c r="J31" s="72">
        <v>2586</v>
      </c>
      <c r="K31" s="72">
        <v>2568</v>
      </c>
      <c r="L31" s="72">
        <v>2538</v>
      </c>
      <c r="M31" s="115">
        <f t="shared" si="2"/>
        <v>3103</v>
      </c>
      <c r="N31" s="21">
        <v>33682</v>
      </c>
      <c r="O31" s="22">
        <v>37050</v>
      </c>
      <c r="P31" s="23">
        <v>40755</v>
      </c>
    </row>
    <row r="32" spans="1:16" x14ac:dyDescent="0.3">
      <c r="A32" s="57" t="s">
        <v>58</v>
      </c>
      <c r="B32" s="71">
        <v>21856</v>
      </c>
      <c r="C32" s="72">
        <v>23586</v>
      </c>
      <c r="D32" s="72">
        <v>21058</v>
      </c>
      <c r="E32" s="72">
        <v>20985</v>
      </c>
      <c r="F32" s="72">
        <v>23056</v>
      </c>
      <c r="G32" s="328">
        <v>21058</v>
      </c>
      <c r="H32" s="72">
        <v>25986</v>
      </c>
      <c r="I32" s="72">
        <v>23024</v>
      </c>
      <c r="J32" s="72">
        <v>24856</v>
      </c>
      <c r="K32" s="72">
        <v>21589</v>
      </c>
      <c r="L32" s="72">
        <v>23058</v>
      </c>
      <c r="M32" s="115">
        <f t="shared" si="2"/>
        <v>26391</v>
      </c>
      <c r="N32" s="21">
        <v>276503</v>
      </c>
      <c r="O32" s="22">
        <v>253276</v>
      </c>
      <c r="P32" s="23">
        <v>271542</v>
      </c>
    </row>
    <row r="33" spans="1:16" x14ac:dyDescent="0.3">
      <c r="A33" s="57" t="s">
        <v>50</v>
      </c>
      <c r="B33" s="71"/>
      <c r="C33" s="72"/>
      <c r="D33" s="72"/>
      <c r="E33" s="72"/>
      <c r="F33" s="72"/>
      <c r="G33" s="328"/>
      <c r="H33" s="72"/>
      <c r="I33" s="72"/>
      <c r="J33" s="72"/>
      <c r="K33" s="72"/>
      <c r="L33" s="72"/>
      <c r="M33" s="115">
        <f t="shared" si="2"/>
        <v>0</v>
      </c>
      <c r="N33" s="21">
        <f>'[2]D2-FinPerf'!I32</f>
        <v>0</v>
      </c>
      <c r="O33" s="22">
        <f>'[2]D2-FinPerf'!J32</f>
        <v>0</v>
      </c>
      <c r="P33" s="23">
        <f>'[2]D2-FinPerf'!K32</f>
        <v>0</v>
      </c>
    </row>
    <row r="34" spans="1:16" x14ac:dyDescent="0.3">
      <c r="A34" s="57" t="s">
        <v>14</v>
      </c>
      <c r="B34" s="71">
        <v>107589</v>
      </c>
      <c r="C34" s="72">
        <v>102589</v>
      </c>
      <c r="D34" s="72">
        <v>109589</v>
      </c>
      <c r="E34" s="72">
        <v>119152</v>
      </c>
      <c r="F34" s="72">
        <v>125896</v>
      </c>
      <c r="G34" s="328">
        <v>127589</v>
      </c>
      <c r="H34" s="72">
        <v>115856</v>
      </c>
      <c r="I34" s="72">
        <v>102365</v>
      </c>
      <c r="J34" s="72">
        <v>109589</v>
      </c>
      <c r="K34" s="72">
        <v>109000</v>
      </c>
      <c r="L34" s="72">
        <v>109586</v>
      </c>
      <c r="M34" s="115">
        <f t="shared" si="2"/>
        <v>270725</v>
      </c>
      <c r="N34" s="21">
        <v>1509525</v>
      </c>
      <c r="O34" s="22">
        <v>467121</v>
      </c>
      <c r="P34" s="23">
        <v>513833</v>
      </c>
    </row>
    <row r="35" spans="1:16" x14ac:dyDescent="0.3">
      <c r="A35" s="57" t="s">
        <v>59</v>
      </c>
      <c r="B35" s="71"/>
      <c r="C35" s="72"/>
      <c r="D35" s="72"/>
      <c r="E35" s="72"/>
      <c r="F35" s="72"/>
      <c r="G35" s="328"/>
      <c r="H35" s="72"/>
      <c r="I35" s="72"/>
      <c r="J35" s="72"/>
      <c r="K35" s="72"/>
      <c r="L35" s="72"/>
      <c r="M35" s="115">
        <f t="shared" si="2"/>
        <v>0</v>
      </c>
      <c r="N35" s="21">
        <f>'[2]D2-FinPerf'!I34</f>
        <v>0</v>
      </c>
      <c r="O35" s="22">
        <f>'[2]D2-FinPerf'!J34</f>
        <v>0</v>
      </c>
      <c r="P35" s="23">
        <f>'[2]D2-FinPerf'!K34</f>
        <v>0</v>
      </c>
    </row>
    <row r="36" spans="1:16" x14ac:dyDescent="0.3">
      <c r="A36" s="83" t="s">
        <v>15</v>
      </c>
      <c r="B36" s="29">
        <f t="shared" ref="B36:P36" si="3">SUM(B25:B35)</f>
        <v>390872</v>
      </c>
      <c r="C36" s="30">
        <f t="shared" si="3"/>
        <v>431180</v>
      </c>
      <c r="D36" s="30">
        <f t="shared" si="3"/>
        <v>552581</v>
      </c>
      <c r="E36" s="30">
        <f t="shared" si="3"/>
        <v>457014</v>
      </c>
      <c r="F36" s="30">
        <f t="shared" si="3"/>
        <v>463838</v>
      </c>
      <c r="G36" s="261">
        <f t="shared" si="3"/>
        <v>555287</v>
      </c>
      <c r="H36" s="30">
        <f t="shared" si="3"/>
        <v>414952</v>
      </c>
      <c r="I36" s="30">
        <f t="shared" si="3"/>
        <v>442226</v>
      </c>
      <c r="J36" s="30">
        <f t="shared" si="3"/>
        <v>556039</v>
      </c>
      <c r="K36" s="30">
        <f t="shared" si="3"/>
        <v>404757</v>
      </c>
      <c r="L36" s="30">
        <f t="shared" si="3"/>
        <v>447862</v>
      </c>
      <c r="M36" s="261">
        <f t="shared" si="3"/>
        <v>638630</v>
      </c>
      <c r="N36" s="29">
        <f t="shared" si="3"/>
        <v>5755238</v>
      </c>
      <c r="O36" s="30">
        <f t="shared" si="3"/>
        <v>4653416</v>
      </c>
      <c r="P36" s="31">
        <f t="shared" si="3"/>
        <v>4859196</v>
      </c>
    </row>
    <row r="38" spans="1:16" x14ac:dyDescent="0.3">
      <c r="A38" s="60" t="s">
        <v>68</v>
      </c>
    </row>
    <row r="39" spans="1:16" ht="6" customHeight="1" x14ac:dyDescent="0.3">
      <c r="A39" s="60"/>
    </row>
    <row r="40" spans="1:16" x14ac:dyDescent="0.3">
      <c r="A40" s="60" t="s">
        <v>69</v>
      </c>
      <c r="B40" s="44">
        <f>B41+B46+B50+B60+B71+B78+B86+B96+B102</f>
        <v>0</v>
      </c>
      <c r="C40" s="44">
        <f t="shared" ref="C40" si="4">C41+C46+C50+C60+C71+C78+C86+C96+C102</f>
        <v>0</v>
      </c>
      <c r="D40" s="44">
        <f>D41+D46+D50+D60+D71+D78+D86+D96+D102</f>
        <v>0</v>
      </c>
      <c r="E40" s="44">
        <f t="shared" ref="E40" si="5">E41+E46+E50+E60+E71+E78+E86+E96+E102</f>
        <v>0</v>
      </c>
      <c r="F40" s="44">
        <f>F41+F46+F50+F60+F71+F78+F86+F96+F102</f>
        <v>0</v>
      </c>
      <c r="G40" s="44">
        <f t="shared" ref="G40" si="6">G41+G46+G50+G60+G71+G78+G86+G96+G102</f>
        <v>0</v>
      </c>
      <c r="H40" s="44">
        <f>H41+H46+H50+H60+H71+H78+H86+H96+H102</f>
        <v>0</v>
      </c>
      <c r="I40" s="44">
        <f t="shared" ref="I40" si="7">I41+I46+I50+I60+I71+I78+I86+I96+I102</f>
        <v>0</v>
      </c>
      <c r="J40" s="44">
        <f>J41+J46+J50+J60+J71+J78+J86+J96+J102</f>
        <v>0</v>
      </c>
      <c r="K40" s="44">
        <f t="shared" ref="K40:L40" si="8">K41+K46+K50+K60+K71+K78+K86+K96+K102</f>
        <v>0</v>
      </c>
      <c r="L40" s="44">
        <f t="shared" si="8"/>
        <v>0</v>
      </c>
      <c r="M40" s="329">
        <f>N40-SUM(B40:L40)</f>
        <v>0</v>
      </c>
      <c r="N40" s="17">
        <f>'[2]D3-Capex'!I6</f>
        <v>0</v>
      </c>
      <c r="O40" s="18">
        <f>'[2]D3-Capex'!J6</f>
        <v>0</v>
      </c>
      <c r="P40" s="19">
        <f>'[2]D3-Capex'!K6</f>
        <v>0</v>
      </c>
    </row>
    <row r="41" spans="1:16" x14ac:dyDescent="0.3">
      <c r="A41" s="57" t="s">
        <v>70</v>
      </c>
      <c r="B41" s="18">
        <f t="shared" ref="B41:K41" si="9">SUM(B42:B45)</f>
        <v>0</v>
      </c>
      <c r="C41" s="18">
        <f t="shared" si="9"/>
        <v>0</v>
      </c>
      <c r="D41" s="18">
        <f t="shared" si="9"/>
        <v>0</v>
      </c>
      <c r="E41" s="18">
        <f t="shared" si="9"/>
        <v>0</v>
      </c>
      <c r="F41" s="18">
        <f t="shared" si="9"/>
        <v>0</v>
      </c>
      <c r="G41" s="18">
        <f t="shared" si="9"/>
        <v>0</v>
      </c>
      <c r="H41" s="18">
        <f t="shared" si="9"/>
        <v>0</v>
      </c>
      <c r="I41" s="18">
        <f t="shared" si="9"/>
        <v>0</v>
      </c>
      <c r="J41" s="18">
        <f t="shared" si="9"/>
        <v>0</v>
      </c>
      <c r="K41" s="18">
        <f t="shared" si="9"/>
        <v>0</v>
      </c>
      <c r="L41" s="18">
        <f t="shared" ref="L41" si="10">SUM(L42:L45)</f>
        <v>0</v>
      </c>
      <c r="M41" s="114">
        <f t="shared" ref="M41:M104" si="11">N41-SUM(B41:L41)</f>
        <v>0</v>
      </c>
      <c r="N41" s="21">
        <f>'[2]D3-Capex'!I7</f>
        <v>0</v>
      </c>
      <c r="O41" s="22">
        <f>'[2]D3-Capex'!J7</f>
        <v>0</v>
      </c>
      <c r="P41" s="23">
        <f>'[2]D3-Capex'!K7</f>
        <v>0</v>
      </c>
    </row>
    <row r="42" spans="1:16" x14ac:dyDescent="0.3">
      <c r="A42" s="112" t="s">
        <v>71</v>
      </c>
      <c r="B42" s="133">
        <v>0</v>
      </c>
      <c r="C42" s="133">
        <v>0</v>
      </c>
      <c r="D42" s="133">
        <v>0</v>
      </c>
      <c r="E42" s="133">
        <v>0</v>
      </c>
      <c r="F42" s="133">
        <v>0</v>
      </c>
      <c r="G42" s="133">
        <v>0</v>
      </c>
      <c r="H42" s="133">
        <v>0</v>
      </c>
      <c r="I42" s="133">
        <v>0</v>
      </c>
      <c r="J42" s="133">
        <v>0</v>
      </c>
      <c r="K42" s="133">
        <v>0</v>
      </c>
      <c r="L42" s="133">
        <v>0</v>
      </c>
      <c r="M42" s="114">
        <f t="shared" si="11"/>
        <v>0</v>
      </c>
      <c r="N42" s="21">
        <f>'[2]D3-Capex'!I8</f>
        <v>0</v>
      </c>
      <c r="O42" s="22">
        <f>'[2]D3-Capex'!J8</f>
        <v>0</v>
      </c>
      <c r="P42" s="23">
        <f>'[2]D3-Capex'!K8</f>
        <v>0</v>
      </c>
    </row>
    <row r="43" spans="1:16" x14ac:dyDescent="0.3">
      <c r="A43" s="112" t="s">
        <v>72</v>
      </c>
      <c r="B43" s="133">
        <v>0</v>
      </c>
      <c r="C43" s="133">
        <v>0</v>
      </c>
      <c r="D43" s="133">
        <v>0</v>
      </c>
      <c r="E43" s="133">
        <v>0</v>
      </c>
      <c r="F43" s="133">
        <v>0</v>
      </c>
      <c r="G43" s="133">
        <v>0</v>
      </c>
      <c r="H43" s="133">
        <v>0</v>
      </c>
      <c r="I43" s="133">
        <v>0</v>
      </c>
      <c r="J43" s="133">
        <v>0</v>
      </c>
      <c r="K43" s="133">
        <v>0</v>
      </c>
      <c r="L43" s="133">
        <v>0</v>
      </c>
      <c r="M43" s="114">
        <f t="shared" si="11"/>
        <v>0</v>
      </c>
      <c r="N43" s="21">
        <f>'[2]D3-Capex'!I9</f>
        <v>0</v>
      </c>
      <c r="O43" s="22">
        <f>'[2]D3-Capex'!J9</f>
        <v>0</v>
      </c>
      <c r="P43" s="23">
        <f>'[2]D3-Capex'!K9</f>
        <v>0</v>
      </c>
    </row>
    <row r="44" spans="1:16" x14ac:dyDescent="0.3">
      <c r="A44" s="112" t="s">
        <v>73</v>
      </c>
      <c r="B44" s="133">
        <v>0</v>
      </c>
      <c r="C44" s="133">
        <v>0</v>
      </c>
      <c r="D44" s="133">
        <v>0</v>
      </c>
      <c r="E44" s="133">
        <v>0</v>
      </c>
      <c r="F44" s="133">
        <v>0</v>
      </c>
      <c r="G44" s="133">
        <v>0</v>
      </c>
      <c r="H44" s="133">
        <v>0</v>
      </c>
      <c r="I44" s="133">
        <v>0</v>
      </c>
      <c r="J44" s="133">
        <v>0</v>
      </c>
      <c r="K44" s="133">
        <v>0</v>
      </c>
      <c r="L44" s="133">
        <v>0</v>
      </c>
      <c r="M44" s="114">
        <f t="shared" si="11"/>
        <v>0</v>
      </c>
      <c r="N44" s="21">
        <f>'[2]D3-Capex'!I10</f>
        <v>0</v>
      </c>
      <c r="O44" s="22">
        <f>'[2]D3-Capex'!J10</f>
        <v>0</v>
      </c>
      <c r="P44" s="23">
        <f>'[2]D3-Capex'!K10</f>
        <v>0</v>
      </c>
    </row>
    <row r="45" spans="1:16" x14ac:dyDescent="0.3">
      <c r="A45" s="112" t="s">
        <v>74</v>
      </c>
      <c r="B45" s="133">
        <v>0</v>
      </c>
      <c r="C45" s="133">
        <v>0</v>
      </c>
      <c r="D45" s="133">
        <v>0</v>
      </c>
      <c r="E45" s="133">
        <v>0</v>
      </c>
      <c r="F45" s="133">
        <v>0</v>
      </c>
      <c r="G45" s="133">
        <v>0</v>
      </c>
      <c r="H45" s="133">
        <v>0</v>
      </c>
      <c r="I45" s="133">
        <v>0</v>
      </c>
      <c r="J45" s="133">
        <v>0</v>
      </c>
      <c r="K45" s="133">
        <v>0</v>
      </c>
      <c r="L45" s="133">
        <v>0</v>
      </c>
      <c r="M45" s="114">
        <f t="shared" si="11"/>
        <v>0</v>
      </c>
      <c r="N45" s="21">
        <f>'[2]D3-Capex'!I11</f>
        <v>0</v>
      </c>
      <c r="O45" s="22">
        <f>'[2]D3-Capex'!J11</f>
        <v>0</v>
      </c>
      <c r="P45" s="23">
        <f>'[2]D3-Capex'!K11</f>
        <v>0</v>
      </c>
    </row>
    <row r="46" spans="1:16" x14ac:dyDescent="0.3">
      <c r="A46" s="57" t="s">
        <v>75</v>
      </c>
      <c r="B46" s="22">
        <f>SUM(B47:B49)</f>
        <v>0</v>
      </c>
      <c r="C46" s="22">
        <f t="shared" ref="C46" si="12">SUM(C47:C49)</f>
        <v>0</v>
      </c>
      <c r="D46" s="22">
        <f>SUM(D47:D49)</f>
        <v>0</v>
      </c>
      <c r="E46" s="22">
        <f t="shared" ref="E46" si="13">SUM(E47:E49)</f>
        <v>0</v>
      </c>
      <c r="F46" s="22">
        <f>SUM(F47:F49)</f>
        <v>0</v>
      </c>
      <c r="G46" s="22">
        <f t="shared" ref="G46" si="14">SUM(G47:G49)</f>
        <v>0</v>
      </c>
      <c r="H46" s="22">
        <f>SUM(H47:H49)</f>
        <v>0</v>
      </c>
      <c r="I46" s="22">
        <f t="shared" ref="I46" si="15">SUM(I47:I49)</f>
        <v>0</v>
      </c>
      <c r="J46" s="22">
        <f>SUM(J47:J49)</f>
        <v>0</v>
      </c>
      <c r="K46" s="22">
        <f t="shared" ref="K46:L46" si="16">SUM(K47:K49)</f>
        <v>0</v>
      </c>
      <c r="L46" s="22">
        <f t="shared" si="16"/>
        <v>0</v>
      </c>
      <c r="M46" s="114">
        <f t="shared" si="11"/>
        <v>0</v>
      </c>
      <c r="N46" s="21">
        <f>'[2]D3-Capex'!I12</f>
        <v>0</v>
      </c>
      <c r="O46" s="22">
        <f>'[2]D3-Capex'!J12</f>
        <v>0</v>
      </c>
      <c r="P46" s="23">
        <f>'[2]D3-Capex'!K12</f>
        <v>0</v>
      </c>
    </row>
    <row r="47" spans="1:16" x14ac:dyDescent="0.3">
      <c r="A47" s="112" t="s">
        <v>76</v>
      </c>
      <c r="B47" s="133">
        <v>0</v>
      </c>
      <c r="C47" s="133">
        <v>0</v>
      </c>
      <c r="D47" s="133">
        <v>0</v>
      </c>
      <c r="E47" s="133">
        <v>0</v>
      </c>
      <c r="F47" s="133">
        <v>0</v>
      </c>
      <c r="G47" s="133">
        <v>0</v>
      </c>
      <c r="H47" s="133">
        <v>0</v>
      </c>
      <c r="I47" s="133">
        <v>0</v>
      </c>
      <c r="J47" s="133">
        <v>0</v>
      </c>
      <c r="K47" s="133">
        <v>0</v>
      </c>
      <c r="L47" s="133">
        <v>0</v>
      </c>
      <c r="M47" s="114">
        <f t="shared" si="11"/>
        <v>0</v>
      </c>
      <c r="N47" s="21">
        <f>'[2]D3-Capex'!I13</f>
        <v>0</v>
      </c>
      <c r="O47" s="22">
        <f>'[2]D3-Capex'!J13</f>
        <v>0</v>
      </c>
      <c r="P47" s="23">
        <f>'[2]D3-Capex'!K13</f>
        <v>0</v>
      </c>
    </row>
    <row r="48" spans="1:16" x14ac:dyDescent="0.3">
      <c r="A48" s="112" t="s">
        <v>77</v>
      </c>
      <c r="B48" s="133">
        <v>0</v>
      </c>
      <c r="C48" s="133">
        <v>0</v>
      </c>
      <c r="D48" s="133">
        <v>0</v>
      </c>
      <c r="E48" s="133">
        <v>0</v>
      </c>
      <c r="F48" s="133">
        <v>0</v>
      </c>
      <c r="G48" s="133">
        <v>0</v>
      </c>
      <c r="H48" s="133">
        <v>0</v>
      </c>
      <c r="I48" s="133">
        <v>0</v>
      </c>
      <c r="J48" s="133">
        <v>0</v>
      </c>
      <c r="K48" s="133">
        <v>0</v>
      </c>
      <c r="L48" s="133">
        <v>0</v>
      </c>
      <c r="M48" s="114">
        <f t="shared" si="11"/>
        <v>0</v>
      </c>
      <c r="N48" s="21">
        <f>'[2]D3-Capex'!I14</f>
        <v>0</v>
      </c>
      <c r="O48" s="22">
        <f>'[2]D3-Capex'!J14</f>
        <v>0</v>
      </c>
      <c r="P48" s="23">
        <f>'[2]D3-Capex'!K14</f>
        <v>0</v>
      </c>
    </row>
    <row r="49" spans="1:16" x14ac:dyDescent="0.3">
      <c r="A49" s="112" t="s">
        <v>78</v>
      </c>
      <c r="B49" s="133">
        <v>0</v>
      </c>
      <c r="C49" s="133">
        <v>0</v>
      </c>
      <c r="D49" s="133">
        <v>0</v>
      </c>
      <c r="E49" s="133">
        <v>0</v>
      </c>
      <c r="F49" s="133">
        <v>0</v>
      </c>
      <c r="G49" s="133">
        <v>0</v>
      </c>
      <c r="H49" s="133">
        <v>0</v>
      </c>
      <c r="I49" s="133">
        <v>0</v>
      </c>
      <c r="J49" s="133">
        <v>0</v>
      </c>
      <c r="K49" s="133">
        <v>0</v>
      </c>
      <c r="L49" s="133">
        <v>0</v>
      </c>
      <c r="M49" s="114">
        <f t="shared" si="11"/>
        <v>0</v>
      </c>
      <c r="N49" s="21">
        <f>'[2]D3-Capex'!I15</f>
        <v>0</v>
      </c>
      <c r="O49" s="22">
        <f>'[2]D3-Capex'!J15</f>
        <v>0</v>
      </c>
      <c r="P49" s="23">
        <f>'[2]D3-Capex'!K15</f>
        <v>0</v>
      </c>
    </row>
    <row r="50" spans="1:16" x14ac:dyDescent="0.3">
      <c r="A50" s="57" t="s">
        <v>79</v>
      </c>
      <c r="B50" s="22">
        <f t="shared" ref="B50:L50" si="17">SUM(B51:B59)</f>
        <v>0</v>
      </c>
      <c r="C50" s="22">
        <f t="shared" si="17"/>
        <v>0</v>
      </c>
      <c r="D50" s="22">
        <f t="shared" si="17"/>
        <v>0</v>
      </c>
      <c r="E50" s="22">
        <f t="shared" si="17"/>
        <v>0</v>
      </c>
      <c r="F50" s="22">
        <f t="shared" si="17"/>
        <v>0</v>
      </c>
      <c r="G50" s="22">
        <f t="shared" si="17"/>
        <v>0</v>
      </c>
      <c r="H50" s="22">
        <f t="shared" si="17"/>
        <v>0</v>
      </c>
      <c r="I50" s="22">
        <f t="shared" si="17"/>
        <v>0</v>
      </c>
      <c r="J50" s="22">
        <f t="shared" si="17"/>
        <v>0</v>
      </c>
      <c r="K50" s="22">
        <f t="shared" si="17"/>
        <v>0</v>
      </c>
      <c r="L50" s="22">
        <f t="shared" si="17"/>
        <v>0</v>
      </c>
      <c r="M50" s="114">
        <f t="shared" si="11"/>
        <v>0</v>
      </c>
      <c r="N50" s="21">
        <f>'[2]D3-Capex'!I16</f>
        <v>0</v>
      </c>
      <c r="O50" s="22">
        <f>'[2]D3-Capex'!J16</f>
        <v>0</v>
      </c>
      <c r="P50" s="23">
        <f>'[2]D3-Capex'!K16</f>
        <v>0</v>
      </c>
    </row>
    <row r="51" spans="1:16" x14ac:dyDescent="0.3">
      <c r="A51" s="112" t="s">
        <v>80</v>
      </c>
      <c r="B51" s="133">
        <v>0</v>
      </c>
      <c r="C51" s="133">
        <v>0</v>
      </c>
      <c r="D51" s="133">
        <v>0</v>
      </c>
      <c r="E51" s="133">
        <v>0</v>
      </c>
      <c r="F51" s="133">
        <v>0</v>
      </c>
      <c r="G51" s="133">
        <v>0</v>
      </c>
      <c r="H51" s="133">
        <v>0</v>
      </c>
      <c r="I51" s="133">
        <v>0</v>
      </c>
      <c r="J51" s="133">
        <v>0</v>
      </c>
      <c r="K51" s="133">
        <v>0</v>
      </c>
      <c r="L51" s="133">
        <v>0</v>
      </c>
      <c r="M51" s="114">
        <f t="shared" si="11"/>
        <v>0</v>
      </c>
      <c r="N51" s="21">
        <f>'[2]D3-Capex'!I17</f>
        <v>0</v>
      </c>
      <c r="O51" s="22">
        <f>'[2]D3-Capex'!J17</f>
        <v>0</v>
      </c>
      <c r="P51" s="23">
        <f>'[2]D3-Capex'!K17</f>
        <v>0</v>
      </c>
    </row>
    <row r="52" spans="1:16" x14ac:dyDescent="0.3">
      <c r="A52" s="112" t="s">
        <v>81</v>
      </c>
      <c r="B52" s="133">
        <v>0</v>
      </c>
      <c r="C52" s="133">
        <v>0</v>
      </c>
      <c r="D52" s="133">
        <v>0</v>
      </c>
      <c r="E52" s="133">
        <v>0</v>
      </c>
      <c r="F52" s="133">
        <v>0</v>
      </c>
      <c r="G52" s="133">
        <v>0</v>
      </c>
      <c r="H52" s="133">
        <v>0</v>
      </c>
      <c r="I52" s="133">
        <v>0</v>
      </c>
      <c r="J52" s="133">
        <v>0</v>
      </c>
      <c r="K52" s="133">
        <v>0</v>
      </c>
      <c r="L52" s="133">
        <v>0</v>
      </c>
      <c r="M52" s="114">
        <f t="shared" si="11"/>
        <v>0</v>
      </c>
      <c r="N52" s="21">
        <f>'[2]D3-Capex'!I18</f>
        <v>0</v>
      </c>
      <c r="O52" s="22">
        <f>'[2]D3-Capex'!J18</f>
        <v>0</v>
      </c>
      <c r="P52" s="23">
        <f>'[2]D3-Capex'!K18</f>
        <v>0</v>
      </c>
    </row>
    <row r="53" spans="1:16" x14ac:dyDescent="0.3">
      <c r="A53" s="112" t="s">
        <v>82</v>
      </c>
      <c r="B53" s="133">
        <v>0</v>
      </c>
      <c r="C53" s="133">
        <v>0</v>
      </c>
      <c r="D53" s="133">
        <v>0</v>
      </c>
      <c r="E53" s="133">
        <v>0</v>
      </c>
      <c r="F53" s="133">
        <v>0</v>
      </c>
      <c r="G53" s="133">
        <v>0</v>
      </c>
      <c r="H53" s="133">
        <v>0</v>
      </c>
      <c r="I53" s="133">
        <v>0</v>
      </c>
      <c r="J53" s="133">
        <v>0</v>
      </c>
      <c r="K53" s="133">
        <v>0</v>
      </c>
      <c r="L53" s="133">
        <v>0</v>
      </c>
      <c r="M53" s="114">
        <f t="shared" si="11"/>
        <v>0</v>
      </c>
      <c r="N53" s="21">
        <f>'[2]D3-Capex'!I19</f>
        <v>0</v>
      </c>
      <c r="O53" s="22">
        <f>'[2]D3-Capex'!J19</f>
        <v>0</v>
      </c>
      <c r="P53" s="23">
        <f>'[2]D3-Capex'!K19</f>
        <v>0</v>
      </c>
    </row>
    <row r="54" spans="1:16" x14ac:dyDescent="0.3">
      <c r="A54" s="112" t="s">
        <v>83</v>
      </c>
      <c r="B54" s="133">
        <v>0</v>
      </c>
      <c r="C54" s="133">
        <v>0</v>
      </c>
      <c r="D54" s="133">
        <v>0</v>
      </c>
      <c r="E54" s="133">
        <v>0</v>
      </c>
      <c r="F54" s="133">
        <v>0</v>
      </c>
      <c r="G54" s="133">
        <v>0</v>
      </c>
      <c r="H54" s="133">
        <v>0</v>
      </c>
      <c r="I54" s="133">
        <v>0</v>
      </c>
      <c r="J54" s="133">
        <v>0</v>
      </c>
      <c r="K54" s="133">
        <v>0</v>
      </c>
      <c r="L54" s="133">
        <v>0</v>
      </c>
      <c r="M54" s="114">
        <f t="shared" si="11"/>
        <v>0</v>
      </c>
      <c r="N54" s="21">
        <f>'[2]D3-Capex'!I20</f>
        <v>0</v>
      </c>
      <c r="O54" s="22">
        <f>'[2]D3-Capex'!J20</f>
        <v>0</v>
      </c>
      <c r="P54" s="23">
        <f>'[2]D3-Capex'!K20</f>
        <v>0</v>
      </c>
    </row>
    <row r="55" spans="1:16" x14ac:dyDescent="0.3">
      <c r="A55" s="112" t="s">
        <v>84</v>
      </c>
      <c r="B55" s="133">
        <v>0</v>
      </c>
      <c r="C55" s="133">
        <v>0</v>
      </c>
      <c r="D55" s="133">
        <v>0</v>
      </c>
      <c r="E55" s="133">
        <v>0</v>
      </c>
      <c r="F55" s="133">
        <v>0</v>
      </c>
      <c r="G55" s="133">
        <v>0</v>
      </c>
      <c r="H55" s="133">
        <v>0</v>
      </c>
      <c r="I55" s="133">
        <v>0</v>
      </c>
      <c r="J55" s="133">
        <v>0</v>
      </c>
      <c r="K55" s="133">
        <v>0</v>
      </c>
      <c r="L55" s="133">
        <v>0</v>
      </c>
      <c r="M55" s="114">
        <f t="shared" si="11"/>
        <v>0</v>
      </c>
      <c r="N55" s="21">
        <f>'[2]D3-Capex'!I21</f>
        <v>0</v>
      </c>
      <c r="O55" s="22">
        <f>'[2]D3-Capex'!J21</f>
        <v>0</v>
      </c>
      <c r="P55" s="23">
        <f>'[2]D3-Capex'!K21</f>
        <v>0</v>
      </c>
    </row>
    <row r="56" spans="1:16" x14ac:dyDescent="0.3">
      <c r="A56" s="112" t="s">
        <v>85</v>
      </c>
      <c r="B56" s="133">
        <v>0</v>
      </c>
      <c r="C56" s="133">
        <v>0</v>
      </c>
      <c r="D56" s="133">
        <v>0</v>
      </c>
      <c r="E56" s="133">
        <v>0</v>
      </c>
      <c r="F56" s="133">
        <v>0</v>
      </c>
      <c r="G56" s="133">
        <v>0</v>
      </c>
      <c r="H56" s="133">
        <v>0</v>
      </c>
      <c r="I56" s="133">
        <v>0</v>
      </c>
      <c r="J56" s="133">
        <v>0</v>
      </c>
      <c r="K56" s="133">
        <v>0</v>
      </c>
      <c r="L56" s="133">
        <v>0</v>
      </c>
      <c r="M56" s="114">
        <f t="shared" si="11"/>
        <v>0</v>
      </c>
      <c r="N56" s="21">
        <f>'[2]D3-Capex'!I22</f>
        <v>0</v>
      </c>
      <c r="O56" s="22">
        <f>'[2]D3-Capex'!J22</f>
        <v>0</v>
      </c>
      <c r="P56" s="23">
        <f>'[2]D3-Capex'!K22</f>
        <v>0</v>
      </c>
    </row>
    <row r="57" spans="1:16" x14ac:dyDescent="0.3">
      <c r="A57" s="112" t="s">
        <v>86</v>
      </c>
      <c r="B57" s="133">
        <v>0</v>
      </c>
      <c r="C57" s="133">
        <v>0</v>
      </c>
      <c r="D57" s="133">
        <v>0</v>
      </c>
      <c r="E57" s="133">
        <v>0</v>
      </c>
      <c r="F57" s="133">
        <v>0</v>
      </c>
      <c r="G57" s="133">
        <v>0</v>
      </c>
      <c r="H57" s="133">
        <v>0</v>
      </c>
      <c r="I57" s="133">
        <v>0</v>
      </c>
      <c r="J57" s="133">
        <v>0</v>
      </c>
      <c r="K57" s="133">
        <v>0</v>
      </c>
      <c r="L57" s="133">
        <v>0</v>
      </c>
      <c r="M57" s="114">
        <f t="shared" si="11"/>
        <v>0</v>
      </c>
      <c r="N57" s="21">
        <f>'[2]D3-Capex'!I23</f>
        <v>0</v>
      </c>
      <c r="O57" s="22">
        <f>'[2]D3-Capex'!J23</f>
        <v>0</v>
      </c>
      <c r="P57" s="23">
        <f>'[2]D3-Capex'!K23</f>
        <v>0</v>
      </c>
    </row>
    <row r="58" spans="1:16" x14ac:dyDescent="0.3">
      <c r="A58" s="112" t="s">
        <v>87</v>
      </c>
      <c r="B58" s="133">
        <v>0</v>
      </c>
      <c r="C58" s="133">
        <v>0</v>
      </c>
      <c r="D58" s="133">
        <v>0</v>
      </c>
      <c r="E58" s="133">
        <v>0</v>
      </c>
      <c r="F58" s="133">
        <v>0</v>
      </c>
      <c r="G58" s="133">
        <v>0</v>
      </c>
      <c r="H58" s="133">
        <v>0</v>
      </c>
      <c r="I58" s="133">
        <v>0</v>
      </c>
      <c r="J58" s="133">
        <v>0</v>
      </c>
      <c r="K58" s="133">
        <v>0</v>
      </c>
      <c r="L58" s="133">
        <v>0</v>
      </c>
      <c r="M58" s="114">
        <f t="shared" si="11"/>
        <v>0</v>
      </c>
      <c r="N58" s="21">
        <f>'[2]D3-Capex'!I24</f>
        <v>0</v>
      </c>
      <c r="O58" s="22">
        <f>'[2]D3-Capex'!J24</f>
        <v>0</v>
      </c>
      <c r="P58" s="23">
        <f>'[2]D3-Capex'!K24</f>
        <v>0</v>
      </c>
    </row>
    <row r="59" spans="1:16" x14ac:dyDescent="0.3">
      <c r="A59" s="112" t="s">
        <v>74</v>
      </c>
      <c r="B59" s="133">
        <v>0</v>
      </c>
      <c r="C59" s="133">
        <v>0</v>
      </c>
      <c r="D59" s="133">
        <v>0</v>
      </c>
      <c r="E59" s="133">
        <v>0</v>
      </c>
      <c r="F59" s="133">
        <v>0</v>
      </c>
      <c r="G59" s="133">
        <v>0</v>
      </c>
      <c r="H59" s="133">
        <v>0</v>
      </c>
      <c r="I59" s="133">
        <v>0</v>
      </c>
      <c r="J59" s="133">
        <v>0</v>
      </c>
      <c r="K59" s="133">
        <v>0</v>
      </c>
      <c r="L59" s="133">
        <v>0</v>
      </c>
      <c r="M59" s="114">
        <f t="shared" si="11"/>
        <v>0</v>
      </c>
      <c r="N59" s="21">
        <f>'[2]D3-Capex'!I25</f>
        <v>0</v>
      </c>
      <c r="O59" s="22">
        <f>'[2]D3-Capex'!J25</f>
        <v>0</v>
      </c>
      <c r="P59" s="23">
        <f>'[2]D3-Capex'!K25</f>
        <v>0</v>
      </c>
    </row>
    <row r="60" spans="1:16" x14ac:dyDescent="0.3">
      <c r="A60" s="57" t="s">
        <v>88</v>
      </c>
      <c r="B60" s="22">
        <f>SUM(B61:B70)</f>
        <v>0</v>
      </c>
      <c r="C60" s="22">
        <f t="shared" ref="C60" si="18">SUM(C61:C70)</f>
        <v>0</v>
      </c>
      <c r="D60" s="22">
        <f>SUM(D61:D70)</f>
        <v>0</v>
      </c>
      <c r="E60" s="22">
        <f t="shared" ref="E60" si="19">SUM(E61:E70)</f>
        <v>0</v>
      </c>
      <c r="F60" s="22">
        <f>SUM(F61:F70)</f>
        <v>0</v>
      </c>
      <c r="G60" s="22">
        <f t="shared" ref="G60" si="20">SUM(G61:G70)</f>
        <v>0</v>
      </c>
      <c r="H60" s="22">
        <f>SUM(H61:H70)</f>
        <v>0</v>
      </c>
      <c r="I60" s="22">
        <f t="shared" ref="I60" si="21">SUM(I61:I70)</f>
        <v>0</v>
      </c>
      <c r="J60" s="22">
        <f>SUM(J61:J70)</f>
        <v>0</v>
      </c>
      <c r="K60" s="22">
        <f t="shared" ref="K60:L60" si="22">SUM(K61:K70)</f>
        <v>0</v>
      </c>
      <c r="L60" s="22">
        <f t="shared" si="22"/>
        <v>0</v>
      </c>
      <c r="M60" s="114">
        <f t="shared" si="11"/>
        <v>0</v>
      </c>
      <c r="N60" s="21">
        <f>'[2]D3-Capex'!I26</f>
        <v>0</v>
      </c>
      <c r="O60" s="22">
        <f>'[2]D3-Capex'!J26</f>
        <v>0</v>
      </c>
      <c r="P60" s="23">
        <f>'[2]D3-Capex'!K26</f>
        <v>0</v>
      </c>
    </row>
    <row r="61" spans="1:16" x14ac:dyDescent="0.3">
      <c r="A61" s="112" t="s">
        <v>89</v>
      </c>
      <c r="B61" s="133">
        <v>0</v>
      </c>
      <c r="C61" s="133">
        <v>0</v>
      </c>
      <c r="D61" s="133">
        <v>0</v>
      </c>
      <c r="E61" s="133">
        <v>0</v>
      </c>
      <c r="F61" s="133">
        <v>0</v>
      </c>
      <c r="G61" s="133">
        <v>0</v>
      </c>
      <c r="H61" s="133">
        <v>0</v>
      </c>
      <c r="I61" s="133">
        <v>0</v>
      </c>
      <c r="J61" s="133">
        <v>0</v>
      </c>
      <c r="K61" s="133">
        <v>0</v>
      </c>
      <c r="L61" s="133">
        <v>0</v>
      </c>
      <c r="M61" s="114">
        <f t="shared" si="11"/>
        <v>0</v>
      </c>
      <c r="N61" s="21">
        <f>'[2]D3-Capex'!I27</f>
        <v>0</v>
      </c>
      <c r="O61" s="22">
        <f>'[2]D3-Capex'!J27</f>
        <v>0</v>
      </c>
      <c r="P61" s="23">
        <f>'[2]D3-Capex'!K27</f>
        <v>0</v>
      </c>
    </row>
    <row r="62" spans="1:16" x14ac:dyDescent="0.3">
      <c r="A62" s="112" t="s">
        <v>90</v>
      </c>
      <c r="B62" s="133">
        <v>0</v>
      </c>
      <c r="C62" s="133">
        <v>0</v>
      </c>
      <c r="D62" s="133">
        <v>0</v>
      </c>
      <c r="E62" s="133">
        <v>0</v>
      </c>
      <c r="F62" s="133">
        <v>0</v>
      </c>
      <c r="G62" s="133">
        <v>0</v>
      </c>
      <c r="H62" s="133">
        <v>0</v>
      </c>
      <c r="I62" s="133">
        <v>0</v>
      </c>
      <c r="J62" s="133">
        <v>0</v>
      </c>
      <c r="K62" s="133">
        <v>0</v>
      </c>
      <c r="L62" s="133">
        <v>0</v>
      </c>
      <c r="M62" s="114">
        <f t="shared" si="11"/>
        <v>0</v>
      </c>
      <c r="N62" s="21">
        <f>'[2]D3-Capex'!I28</f>
        <v>0</v>
      </c>
      <c r="O62" s="22">
        <f>'[2]D3-Capex'!J28</f>
        <v>0</v>
      </c>
      <c r="P62" s="23">
        <f>'[2]D3-Capex'!K28</f>
        <v>0</v>
      </c>
    </row>
    <row r="63" spans="1:16" x14ac:dyDescent="0.3">
      <c r="A63" s="112" t="s">
        <v>91</v>
      </c>
      <c r="B63" s="133">
        <v>0</v>
      </c>
      <c r="C63" s="133">
        <v>0</v>
      </c>
      <c r="D63" s="133">
        <v>0</v>
      </c>
      <c r="E63" s="133">
        <v>0</v>
      </c>
      <c r="F63" s="133">
        <v>0</v>
      </c>
      <c r="G63" s="133">
        <v>0</v>
      </c>
      <c r="H63" s="133">
        <v>0</v>
      </c>
      <c r="I63" s="133">
        <v>0</v>
      </c>
      <c r="J63" s="133">
        <v>0</v>
      </c>
      <c r="K63" s="133">
        <v>0</v>
      </c>
      <c r="L63" s="133">
        <v>0</v>
      </c>
      <c r="M63" s="114">
        <f t="shared" si="11"/>
        <v>0</v>
      </c>
      <c r="N63" s="21">
        <f>'[2]D3-Capex'!I29</f>
        <v>0</v>
      </c>
      <c r="O63" s="22">
        <f>'[2]D3-Capex'!J29</f>
        <v>0</v>
      </c>
      <c r="P63" s="23">
        <f>'[2]D3-Capex'!K29</f>
        <v>0</v>
      </c>
    </row>
    <row r="64" spans="1:16" x14ac:dyDescent="0.3">
      <c r="A64" s="112" t="s">
        <v>92</v>
      </c>
      <c r="B64" s="133">
        <v>0</v>
      </c>
      <c r="C64" s="133">
        <v>0</v>
      </c>
      <c r="D64" s="133">
        <v>0</v>
      </c>
      <c r="E64" s="133">
        <v>0</v>
      </c>
      <c r="F64" s="133">
        <v>0</v>
      </c>
      <c r="G64" s="133">
        <v>0</v>
      </c>
      <c r="H64" s="133">
        <v>0</v>
      </c>
      <c r="I64" s="133">
        <v>0</v>
      </c>
      <c r="J64" s="133">
        <v>0</v>
      </c>
      <c r="K64" s="133">
        <v>0</v>
      </c>
      <c r="L64" s="133">
        <v>0</v>
      </c>
      <c r="M64" s="114">
        <f t="shared" si="11"/>
        <v>0</v>
      </c>
      <c r="N64" s="21">
        <f>'[2]D3-Capex'!I30</f>
        <v>0</v>
      </c>
      <c r="O64" s="22">
        <f>'[2]D3-Capex'!J30</f>
        <v>0</v>
      </c>
      <c r="P64" s="23">
        <f>'[2]D3-Capex'!K30</f>
        <v>0</v>
      </c>
    </row>
    <row r="65" spans="1:16" x14ac:dyDescent="0.3">
      <c r="A65" s="112" t="s">
        <v>93</v>
      </c>
      <c r="B65" s="133">
        <v>0</v>
      </c>
      <c r="C65" s="133">
        <v>0</v>
      </c>
      <c r="D65" s="133">
        <v>0</v>
      </c>
      <c r="E65" s="133">
        <v>0</v>
      </c>
      <c r="F65" s="133">
        <v>0</v>
      </c>
      <c r="G65" s="133">
        <v>0</v>
      </c>
      <c r="H65" s="133">
        <v>0</v>
      </c>
      <c r="I65" s="133">
        <v>0</v>
      </c>
      <c r="J65" s="133">
        <v>0</v>
      </c>
      <c r="K65" s="133">
        <v>0</v>
      </c>
      <c r="L65" s="133">
        <v>0</v>
      </c>
      <c r="M65" s="114">
        <f t="shared" si="11"/>
        <v>0</v>
      </c>
      <c r="N65" s="21">
        <f>'[2]D3-Capex'!I31</f>
        <v>0</v>
      </c>
      <c r="O65" s="22">
        <f>'[2]D3-Capex'!J31</f>
        <v>0</v>
      </c>
      <c r="P65" s="23">
        <f>'[2]D3-Capex'!K31</f>
        <v>0</v>
      </c>
    </row>
    <row r="66" spans="1:16" x14ac:dyDescent="0.3">
      <c r="A66" s="112" t="s">
        <v>94</v>
      </c>
      <c r="B66" s="133">
        <v>0</v>
      </c>
      <c r="C66" s="133">
        <v>0</v>
      </c>
      <c r="D66" s="133">
        <v>0</v>
      </c>
      <c r="E66" s="133">
        <v>0</v>
      </c>
      <c r="F66" s="133">
        <v>0</v>
      </c>
      <c r="G66" s="133">
        <v>0</v>
      </c>
      <c r="H66" s="133">
        <v>0</v>
      </c>
      <c r="I66" s="133">
        <v>0</v>
      </c>
      <c r="J66" s="133">
        <v>0</v>
      </c>
      <c r="K66" s="133">
        <v>0</v>
      </c>
      <c r="L66" s="133">
        <v>0</v>
      </c>
      <c r="M66" s="114">
        <f t="shared" si="11"/>
        <v>0</v>
      </c>
      <c r="N66" s="21">
        <f>'[2]D3-Capex'!I32</f>
        <v>0</v>
      </c>
      <c r="O66" s="22">
        <f>'[2]D3-Capex'!J32</f>
        <v>0</v>
      </c>
      <c r="P66" s="23">
        <f>'[2]D3-Capex'!K32</f>
        <v>0</v>
      </c>
    </row>
    <row r="67" spans="1:16" x14ac:dyDescent="0.3">
      <c r="A67" s="112" t="s">
        <v>95</v>
      </c>
      <c r="B67" s="133">
        <v>0</v>
      </c>
      <c r="C67" s="133">
        <v>0</v>
      </c>
      <c r="D67" s="133">
        <v>0</v>
      </c>
      <c r="E67" s="133">
        <v>0</v>
      </c>
      <c r="F67" s="133">
        <v>0</v>
      </c>
      <c r="G67" s="133">
        <v>0</v>
      </c>
      <c r="H67" s="133">
        <v>0</v>
      </c>
      <c r="I67" s="133">
        <v>0</v>
      </c>
      <c r="J67" s="133">
        <v>0</v>
      </c>
      <c r="K67" s="133">
        <v>0</v>
      </c>
      <c r="L67" s="133">
        <v>0</v>
      </c>
      <c r="M67" s="114">
        <f t="shared" si="11"/>
        <v>0</v>
      </c>
      <c r="N67" s="21">
        <f>'[2]D3-Capex'!I33</f>
        <v>0</v>
      </c>
      <c r="O67" s="22">
        <f>'[2]D3-Capex'!J33</f>
        <v>0</v>
      </c>
      <c r="P67" s="23">
        <f>'[2]D3-Capex'!K33</f>
        <v>0</v>
      </c>
    </row>
    <row r="68" spans="1:16" x14ac:dyDescent="0.3">
      <c r="A68" s="112" t="s">
        <v>96</v>
      </c>
      <c r="B68" s="133">
        <v>0</v>
      </c>
      <c r="C68" s="133">
        <v>0</v>
      </c>
      <c r="D68" s="133">
        <v>0</v>
      </c>
      <c r="E68" s="133">
        <v>0</v>
      </c>
      <c r="F68" s="133">
        <v>0</v>
      </c>
      <c r="G68" s="133">
        <v>0</v>
      </c>
      <c r="H68" s="133">
        <v>0</v>
      </c>
      <c r="I68" s="133">
        <v>0</v>
      </c>
      <c r="J68" s="133">
        <v>0</v>
      </c>
      <c r="K68" s="133">
        <v>0</v>
      </c>
      <c r="L68" s="133">
        <v>0</v>
      </c>
      <c r="M68" s="114">
        <f t="shared" si="11"/>
        <v>0</v>
      </c>
      <c r="N68" s="21">
        <f>'[2]D3-Capex'!I34</f>
        <v>0</v>
      </c>
      <c r="O68" s="22">
        <f>'[2]D3-Capex'!J34</f>
        <v>0</v>
      </c>
      <c r="P68" s="23">
        <f>'[2]D3-Capex'!K34</f>
        <v>0</v>
      </c>
    </row>
    <row r="69" spans="1:16" x14ac:dyDescent="0.3">
      <c r="A69" s="112" t="s">
        <v>97</v>
      </c>
      <c r="B69" s="133">
        <v>0</v>
      </c>
      <c r="C69" s="133">
        <v>0</v>
      </c>
      <c r="D69" s="133">
        <v>0</v>
      </c>
      <c r="E69" s="133">
        <v>0</v>
      </c>
      <c r="F69" s="133">
        <v>0</v>
      </c>
      <c r="G69" s="133">
        <v>0</v>
      </c>
      <c r="H69" s="133">
        <v>0</v>
      </c>
      <c r="I69" s="133">
        <v>0</v>
      </c>
      <c r="J69" s="133">
        <v>0</v>
      </c>
      <c r="K69" s="133">
        <v>0</v>
      </c>
      <c r="L69" s="133">
        <v>0</v>
      </c>
      <c r="M69" s="114">
        <f t="shared" si="11"/>
        <v>0</v>
      </c>
      <c r="N69" s="21">
        <f>'[2]D3-Capex'!I35</f>
        <v>0</v>
      </c>
      <c r="O69" s="22">
        <f>'[2]D3-Capex'!J35</f>
        <v>0</v>
      </c>
      <c r="P69" s="23">
        <f>'[2]D3-Capex'!K35</f>
        <v>0</v>
      </c>
    </row>
    <row r="70" spans="1:16" x14ac:dyDescent="0.3">
      <c r="A70" s="112" t="s">
        <v>74</v>
      </c>
      <c r="B70" s="133">
        <v>0</v>
      </c>
      <c r="C70" s="133">
        <v>0</v>
      </c>
      <c r="D70" s="133">
        <v>0</v>
      </c>
      <c r="E70" s="133">
        <v>0</v>
      </c>
      <c r="F70" s="133">
        <v>0</v>
      </c>
      <c r="G70" s="133">
        <v>0</v>
      </c>
      <c r="H70" s="133">
        <v>0</v>
      </c>
      <c r="I70" s="133">
        <v>0</v>
      </c>
      <c r="J70" s="133">
        <v>0</v>
      </c>
      <c r="K70" s="133">
        <v>0</v>
      </c>
      <c r="L70" s="133">
        <v>0</v>
      </c>
      <c r="M70" s="114">
        <f t="shared" si="11"/>
        <v>0</v>
      </c>
      <c r="N70" s="21">
        <f>'[2]D3-Capex'!I36</f>
        <v>0</v>
      </c>
      <c r="O70" s="22">
        <f>'[2]D3-Capex'!J36</f>
        <v>0</v>
      </c>
      <c r="P70" s="23">
        <f>'[2]D3-Capex'!K36</f>
        <v>0</v>
      </c>
    </row>
    <row r="71" spans="1:16" x14ac:dyDescent="0.3">
      <c r="A71" s="57" t="s">
        <v>98</v>
      </c>
      <c r="B71" s="22">
        <f>SUM(B72:B77)</f>
        <v>0</v>
      </c>
      <c r="C71" s="22">
        <f t="shared" ref="C71" si="23">SUM(C72:C77)</f>
        <v>0</v>
      </c>
      <c r="D71" s="22">
        <f>SUM(D72:D77)</f>
        <v>0</v>
      </c>
      <c r="E71" s="22">
        <f t="shared" ref="E71" si="24">SUM(E72:E77)</f>
        <v>0</v>
      </c>
      <c r="F71" s="22">
        <f>SUM(F72:F77)</f>
        <v>0</v>
      </c>
      <c r="G71" s="22">
        <f t="shared" ref="G71" si="25">SUM(G72:G77)</f>
        <v>0</v>
      </c>
      <c r="H71" s="22">
        <f>SUM(H72:H77)</f>
        <v>0</v>
      </c>
      <c r="I71" s="22">
        <f t="shared" ref="I71" si="26">SUM(I72:I77)</f>
        <v>0</v>
      </c>
      <c r="J71" s="22">
        <f>SUM(J72:J77)</f>
        <v>0</v>
      </c>
      <c r="K71" s="22">
        <f t="shared" ref="K71:L71" si="27">SUM(K72:K77)</f>
        <v>0</v>
      </c>
      <c r="L71" s="22">
        <f t="shared" si="27"/>
        <v>0</v>
      </c>
      <c r="M71" s="114">
        <f t="shared" si="11"/>
        <v>0</v>
      </c>
      <c r="N71" s="21">
        <f>'[2]D3-Capex'!I37</f>
        <v>0</v>
      </c>
      <c r="O71" s="22">
        <f>'[2]D3-Capex'!J37</f>
        <v>0</v>
      </c>
      <c r="P71" s="23">
        <f>'[2]D3-Capex'!K37</f>
        <v>0</v>
      </c>
    </row>
    <row r="72" spans="1:16" x14ac:dyDescent="0.3">
      <c r="A72" s="112" t="s">
        <v>99</v>
      </c>
      <c r="B72" s="133">
        <v>0</v>
      </c>
      <c r="C72" s="133">
        <v>0</v>
      </c>
      <c r="D72" s="133">
        <v>0</v>
      </c>
      <c r="E72" s="133">
        <v>0</v>
      </c>
      <c r="F72" s="133">
        <v>0</v>
      </c>
      <c r="G72" s="133">
        <v>0</v>
      </c>
      <c r="H72" s="133">
        <v>0</v>
      </c>
      <c r="I72" s="133">
        <v>0</v>
      </c>
      <c r="J72" s="133">
        <v>0</v>
      </c>
      <c r="K72" s="133">
        <v>0</v>
      </c>
      <c r="L72" s="133">
        <v>0</v>
      </c>
      <c r="M72" s="114">
        <f t="shared" si="11"/>
        <v>0</v>
      </c>
      <c r="N72" s="21">
        <f>'[2]D3-Capex'!I38</f>
        <v>0</v>
      </c>
      <c r="O72" s="22">
        <f>'[2]D3-Capex'!J38</f>
        <v>0</v>
      </c>
      <c r="P72" s="23">
        <f>'[2]D3-Capex'!K38</f>
        <v>0</v>
      </c>
    </row>
    <row r="73" spans="1:16" x14ac:dyDescent="0.3">
      <c r="A73" s="112" t="s">
        <v>100</v>
      </c>
      <c r="B73" s="133">
        <v>0</v>
      </c>
      <c r="C73" s="133">
        <v>0</v>
      </c>
      <c r="D73" s="133">
        <v>0</v>
      </c>
      <c r="E73" s="133">
        <v>0</v>
      </c>
      <c r="F73" s="133">
        <v>0</v>
      </c>
      <c r="G73" s="133">
        <v>0</v>
      </c>
      <c r="H73" s="133">
        <v>0</v>
      </c>
      <c r="I73" s="133">
        <v>0</v>
      </c>
      <c r="J73" s="133">
        <v>0</v>
      </c>
      <c r="K73" s="133">
        <v>0</v>
      </c>
      <c r="L73" s="133">
        <v>0</v>
      </c>
      <c r="M73" s="114">
        <f t="shared" si="11"/>
        <v>0</v>
      </c>
      <c r="N73" s="21">
        <f>'[2]D3-Capex'!I39</f>
        <v>0</v>
      </c>
      <c r="O73" s="22">
        <f>'[2]D3-Capex'!J39</f>
        <v>0</v>
      </c>
      <c r="P73" s="23">
        <f>'[2]D3-Capex'!K39</f>
        <v>0</v>
      </c>
    </row>
    <row r="74" spans="1:16" x14ac:dyDescent="0.3">
      <c r="A74" s="112" t="s">
        <v>101</v>
      </c>
      <c r="B74" s="133">
        <v>0</v>
      </c>
      <c r="C74" s="133">
        <v>0</v>
      </c>
      <c r="D74" s="133">
        <v>0</v>
      </c>
      <c r="E74" s="133">
        <v>0</v>
      </c>
      <c r="F74" s="133">
        <v>0</v>
      </c>
      <c r="G74" s="133">
        <v>0</v>
      </c>
      <c r="H74" s="133">
        <v>0</v>
      </c>
      <c r="I74" s="133">
        <v>0</v>
      </c>
      <c r="J74" s="133">
        <v>0</v>
      </c>
      <c r="K74" s="133">
        <v>0</v>
      </c>
      <c r="L74" s="133">
        <v>0</v>
      </c>
      <c r="M74" s="114">
        <f t="shared" si="11"/>
        <v>0</v>
      </c>
      <c r="N74" s="21">
        <f>'[2]D3-Capex'!I40</f>
        <v>0</v>
      </c>
      <c r="O74" s="22">
        <f>'[2]D3-Capex'!J40</f>
        <v>0</v>
      </c>
      <c r="P74" s="23">
        <f>'[2]D3-Capex'!K40</f>
        <v>0</v>
      </c>
    </row>
    <row r="75" spans="1:16" x14ac:dyDescent="0.3">
      <c r="A75" s="112" t="s">
        <v>102</v>
      </c>
      <c r="B75" s="133">
        <v>0</v>
      </c>
      <c r="C75" s="133">
        <v>0</v>
      </c>
      <c r="D75" s="133">
        <v>0</v>
      </c>
      <c r="E75" s="133">
        <v>0</v>
      </c>
      <c r="F75" s="133">
        <v>0</v>
      </c>
      <c r="G75" s="133">
        <v>0</v>
      </c>
      <c r="H75" s="133">
        <v>0</v>
      </c>
      <c r="I75" s="133">
        <v>0</v>
      </c>
      <c r="J75" s="133">
        <v>0</v>
      </c>
      <c r="K75" s="133">
        <v>0</v>
      </c>
      <c r="L75" s="133">
        <v>0</v>
      </c>
      <c r="M75" s="114">
        <f t="shared" si="11"/>
        <v>0</v>
      </c>
      <c r="N75" s="21">
        <f>'[2]D3-Capex'!I41</f>
        <v>0</v>
      </c>
      <c r="O75" s="22">
        <f>'[2]D3-Capex'!J41</f>
        <v>0</v>
      </c>
      <c r="P75" s="23">
        <f>'[2]D3-Capex'!K41</f>
        <v>0</v>
      </c>
    </row>
    <row r="76" spans="1:16" x14ac:dyDescent="0.3">
      <c r="A76" s="112" t="s">
        <v>103</v>
      </c>
      <c r="B76" s="133">
        <v>0</v>
      </c>
      <c r="C76" s="133">
        <v>0</v>
      </c>
      <c r="D76" s="133">
        <v>0</v>
      </c>
      <c r="E76" s="133">
        <v>0</v>
      </c>
      <c r="F76" s="133">
        <v>0</v>
      </c>
      <c r="G76" s="133">
        <v>0</v>
      </c>
      <c r="H76" s="133">
        <v>0</v>
      </c>
      <c r="I76" s="133">
        <v>0</v>
      </c>
      <c r="J76" s="133">
        <v>0</v>
      </c>
      <c r="K76" s="133">
        <v>0</v>
      </c>
      <c r="L76" s="133">
        <v>0</v>
      </c>
      <c r="M76" s="114">
        <f t="shared" si="11"/>
        <v>0</v>
      </c>
      <c r="N76" s="21">
        <f>'[2]D3-Capex'!I42</f>
        <v>0</v>
      </c>
      <c r="O76" s="22">
        <f>'[2]D3-Capex'!J42</f>
        <v>0</v>
      </c>
      <c r="P76" s="23">
        <f>'[2]D3-Capex'!K42</f>
        <v>0</v>
      </c>
    </row>
    <row r="77" spans="1:16" x14ac:dyDescent="0.3">
      <c r="A77" s="112" t="s">
        <v>74</v>
      </c>
      <c r="B77" s="133">
        <v>0</v>
      </c>
      <c r="C77" s="133">
        <v>0</v>
      </c>
      <c r="D77" s="133">
        <v>0</v>
      </c>
      <c r="E77" s="133">
        <v>0</v>
      </c>
      <c r="F77" s="133">
        <v>0</v>
      </c>
      <c r="G77" s="133">
        <v>0</v>
      </c>
      <c r="H77" s="133">
        <v>0</v>
      </c>
      <c r="I77" s="133">
        <v>0</v>
      </c>
      <c r="J77" s="133">
        <v>0</v>
      </c>
      <c r="K77" s="133">
        <v>0</v>
      </c>
      <c r="L77" s="133">
        <v>0</v>
      </c>
      <c r="M77" s="114">
        <f t="shared" si="11"/>
        <v>0</v>
      </c>
      <c r="N77" s="21">
        <f>'[2]D3-Capex'!I43</f>
        <v>0</v>
      </c>
      <c r="O77" s="22">
        <f>'[2]D3-Capex'!J43</f>
        <v>0</v>
      </c>
      <c r="P77" s="23">
        <f>'[2]D3-Capex'!K43</f>
        <v>0</v>
      </c>
    </row>
    <row r="78" spans="1:16" x14ac:dyDescent="0.3">
      <c r="A78" s="57" t="s">
        <v>104</v>
      </c>
      <c r="B78" s="22">
        <f>SUM(B79:B85)</f>
        <v>0</v>
      </c>
      <c r="C78" s="22">
        <f t="shared" ref="C78" si="28">SUM(C79:C85)</f>
        <v>0</v>
      </c>
      <c r="D78" s="22">
        <f>SUM(D79:D85)</f>
        <v>0</v>
      </c>
      <c r="E78" s="22">
        <f t="shared" ref="E78" si="29">SUM(E79:E85)</f>
        <v>0</v>
      </c>
      <c r="F78" s="22">
        <f>SUM(F79:F85)</f>
        <v>0</v>
      </c>
      <c r="G78" s="22">
        <f t="shared" ref="G78" si="30">SUM(G79:G85)</f>
        <v>0</v>
      </c>
      <c r="H78" s="22">
        <f>SUM(H79:H85)</f>
        <v>0</v>
      </c>
      <c r="I78" s="22">
        <f t="shared" ref="I78" si="31">SUM(I79:I85)</f>
        <v>0</v>
      </c>
      <c r="J78" s="22">
        <f>SUM(J79:J85)</f>
        <v>0</v>
      </c>
      <c r="K78" s="22">
        <f t="shared" ref="K78:L78" si="32">SUM(K79:K85)</f>
        <v>0</v>
      </c>
      <c r="L78" s="22">
        <f t="shared" si="32"/>
        <v>0</v>
      </c>
      <c r="M78" s="114">
        <f t="shared" si="11"/>
        <v>0</v>
      </c>
      <c r="N78" s="21">
        <f>'[2]D3-Capex'!I44</f>
        <v>0</v>
      </c>
      <c r="O78" s="22">
        <f>'[2]D3-Capex'!J44</f>
        <v>0</v>
      </c>
      <c r="P78" s="23">
        <f>'[2]D3-Capex'!K44</f>
        <v>0</v>
      </c>
    </row>
    <row r="79" spans="1:16" x14ac:dyDescent="0.3">
      <c r="A79" s="112" t="s">
        <v>105</v>
      </c>
      <c r="B79" s="133">
        <v>0</v>
      </c>
      <c r="C79" s="133">
        <v>0</v>
      </c>
      <c r="D79" s="133">
        <v>0</v>
      </c>
      <c r="E79" s="133">
        <v>0</v>
      </c>
      <c r="F79" s="133">
        <v>0</v>
      </c>
      <c r="G79" s="133">
        <v>0</v>
      </c>
      <c r="H79" s="133">
        <v>0</v>
      </c>
      <c r="I79" s="133">
        <v>0</v>
      </c>
      <c r="J79" s="133">
        <v>0</v>
      </c>
      <c r="K79" s="133">
        <v>0</v>
      </c>
      <c r="L79" s="133">
        <v>0</v>
      </c>
      <c r="M79" s="114">
        <f t="shared" si="11"/>
        <v>0</v>
      </c>
      <c r="N79" s="21">
        <f>'[2]D3-Capex'!I45</f>
        <v>0</v>
      </c>
      <c r="O79" s="22">
        <f>'[2]D3-Capex'!J45</f>
        <v>0</v>
      </c>
      <c r="P79" s="23">
        <f>'[2]D3-Capex'!K45</f>
        <v>0</v>
      </c>
    </row>
    <row r="80" spans="1:16" x14ac:dyDescent="0.3">
      <c r="A80" s="112" t="s">
        <v>106</v>
      </c>
      <c r="B80" s="133">
        <v>0</v>
      </c>
      <c r="C80" s="133">
        <v>0</v>
      </c>
      <c r="D80" s="133">
        <v>0</v>
      </c>
      <c r="E80" s="133">
        <v>0</v>
      </c>
      <c r="F80" s="133">
        <v>0</v>
      </c>
      <c r="G80" s="133">
        <v>0</v>
      </c>
      <c r="H80" s="133">
        <v>0</v>
      </c>
      <c r="I80" s="133">
        <v>0</v>
      </c>
      <c r="J80" s="133">
        <v>0</v>
      </c>
      <c r="K80" s="133">
        <v>0</v>
      </c>
      <c r="L80" s="133">
        <v>0</v>
      </c>
      <c r="M80" s="114">
        <f t="shared" si="11"/>
        <v>0</v>
      </c>
      <c r="N80" s="21">
        <f>'[2]D3-Capex'!I46</f>
        <v>0</v>
      </c>
      <c r="O80" s="22">
        <f>'[2]D3-Capex'!J46</f>
        <v>0</v>
      </c>
      <c r="P80" s="23">
        <f>'[2]D3-Capex'!K46</f>
        <v>0</v>
      </c>
    </row>
    <row r="81" spans="1:16" x14ac:dyDescent="0.3">
      <c r="A81" s="112" t="s">
        <v>107</v>
      </c>
      <c r="B81" s="133">
        <v>0</v>
      </c>
      <c r="C81" s="133">
        <v>0</v>
      </c>
      <c r="D81" s="133">
        <v>0</v>
      </c>
      <c r="E81" s="133">
        <v>0</v>
      </c>
      <c r="F81" s="133">
        <v>0</v>
      </c>
      <c r="G81" s="133">
        <v>0</v>
      </c>
      <c r="H81" s="133">
        <v>0</v>
      </c>
      <c r="I81" s="133">
        <v>0</v>
      </c>
      <c r="J81" s="133">
        <v>0</v>
      </c>
      <c r="K81" s="133">
        <v>0</v>
      </c>
      <c r="L81" s="133">
        <v>0</v>
      </c>
      <c r="M81" s="114">
        <f t="shared" si="11"/>
        <v>0</v>
      </c>
      <c r="N81" s="21">
        <f>'[2]D3-Capex'!I47</f>
        <v>0</v>
      </c>
      <c r="O81" s="22">
        <f>'[2]D3-Capex'!J47</f>
        <v>0</v>
      </c>
      <c r="P81" s="23">
        <f>'[2]D3-Capex'!K47</f>
        <v>0</v>
      </c>
    </row>
    <row r="82" spans="1:16" x14ac:dyDescent="0.3">
      <c r="A82" s="112" t="s">
        <v>108</v>
      </c>
      <c r="B82" s="133">
        <v>0</v>
      </c>
      <c r="C82" s="133">
        <v>0</v>
      </c>
      <c r="D82" s="133">
        <v>0</v>
      </c>
      <c r="E82" s="133">
        <v>0</v>
      </c>
      <c r="F82" s="133">
        <v>0</v>
      </c>
      <c r="G82" s="133">
        <v>0</v>
      </c>
      <c r="H82" s="133">
        <v>0</v>
      </c>
      <c r="I82" s="133">
        <v>0</v>
      </c>
      <c r="J82" s="133">
        <v>0</v>
      </c>
      <c r="K82" s="133">
        <v>0</v>
      </c>
      <c r="L82" s="133">
        <v>0</v>
      </c>
      <c r="M82" s="114">
        <f t="shared" si="11"/>
        <v>0</v>
      </c>
      <c r="N82" s="21">
        <f>'[2]D3-Capex'!I48</f>
        <v>0</v>
      </c>
      <c r="O82" s="22">
        <f>'[2]D3-Capex'!J48</f>
        <v>0</v>
      </c>
      <c r="P82" s="23">
        <f>'[2]D3-Capex'!K48</f>
        <v>0</v>
      </c>
    </row>
    <row r="83" spans="1:16" x14ac:dyDescent="0.3">
      <c r="A83" s="112" t="s">
        <v>109</v>
      </c>
      <c r="B83" s="133">
        <v>0</v>
      </c>
      <c r="C83" s="133">
        <v>0</v>
      </c>
      <c r="D83" s="133">
        <v>0</v>
      </c>
      <c r="E83" s="133">
        <v>0</v>
      </c>
      <c r="F83" s="133">
        <v>0</v>
      </c>
      <c r="G83" s="133">
        <v>0</v>
      </c>
      <c r="H83" s="133">
        <v>0</v>
      </c>
      <c r="I83" s="133">
        <v>0</v>
      </c>
      <c r="J83" s="133">
        <v>0</v>
      </c>
      <c r="K83" s="133">
        <v>0</v>
      </c>
      <c r="L83" s="133">
        <v>0</v>
      </c>
      <c r="M83" s="114">
        <f t="shared" si="11"/>
        <v>0</v>
      </c>
      <c r="N83" s="21">
        <f>'[2]D3-Capex'!I49</f>
        <v>0</v>
      </c>
      <c r="O83" s="22">
        <f>'[2]D3-Capex'!J49</f>
        <v>0</v>
      </c>
      <c r="P83" s="23">
        <f>'[2]D3-Capex'!K49</f>
        <v>0</v>
      </c>
    </row>
    <row r="84" spans="1:16" x14ac:dyDescent="0.3">
      <c r="A84" s="112" t="s">
        <v>110</v>
      </c>
      <c r="B84" s="133">
        <v>0</v>
      </c>
      <c r="C84" s="133">
        <v>0</v>
      </c>
      <c r="D84" s="133">
        <v>0</v>
      </c>
      <c r="E84" s="133">
        <v>0</v>
      </c>
      <c r="F84" s="133">
        <v>0</v>
      </c>
      <c r="G84" s="133">
        <v>0</v>
      </c>
      <c r="H84" s="133">
        <v>0</v>
      </c>
      <c r="I84" s="133">
        <v>0</v>
      </c>
      <c r="J84" s="133">
        <v>0</v>
      </c>
      <c r="K84" s="133">
        <v>0</v>
      </c>
      <c r="L84" s="133">
        <v>0</v>
      </c>
      <c r="M84" s="114">
        <f t="shared" si="11"/>
        <v>0</v>
      </c>
      <c r="N84" s="21">
        <f>'[2]D3-Capex'!I50</f>
        <v>0</v>
      </c>
      <c r="O84" s="22">
        <f>'[2]D3-Capex'!J50</f>
        <v>0</v>
      </c>
      <c r="P84" s="23">
        <f>'[2]D3-Capex'!K50</f>
        <v>0</v>
      </c>
    </row>
    <row r="85" spans="1:16" x14ac:dyDescent="0.3">
      <c r="A85" s="112" t="s">
        <v>74</v>
      </c>
      <c r="B85" s="133">
        <v>0</v>
      </c>
      <c r="C85" s="133">
        <v>0</v>
      </c>
      <c r="D85" s="133">
        <v>0</v>
      </c>
      <c r="E85" s="133">
        <v>0</v>
      </c>
      <c r="F85" s="133">
        <v>0</v>
      </c>
      <c r="G85" s="133">
        <v>0</v>
      </c>
      <c r="H85" s="133">
        <v>0</v>
      </c>
      <c r="I85" s="133">
        <v>0</v>
      </c>
      <c r="J85" s="133">
        <v>0</v>
      </c>
      <c r="K85" s="133">
        <v>0</v>
      </c>
      <c r="L85" s="133">
        <v>0</v>
      </c>
      <c r="M85" s="114">
        <f t="shared" si="11"/>
        <v>0</v>
      </c>
      <c r="N85" s="21">
        <f>'[2]D3-Capex'!I51</f>
        <v>0</v>
      </c>
      <c r="O85" s="22">
        <f>'[2]D3-Capex'!J51</f>
        <v>0</v>
      </c>
      <c r="P85" s="23">
        <f>'[2]D3-Capex'!K51</f>
        <v>0</v>
      </c>
    </row>
    <row r="86" spans="1:16" x14ac:dyDescent="0.3">
      <c r="A86" s="57" t="s">
        <v>111</v>
      </c>
      <c r="B86" s="22">
        <f t="shared" ref="B86:L86" si="33">SUM(B87:B95)</f>
        <v>0</v>
      </c>
      <c r="C86" s="22">
        <f t="shared" si="33"/>
        <v>0</v>
      </c>
      <c r="D86" s="22">
        <f t="shared" si="33"/>
        <v>0</v>
      </c>
      <c r="E86" s="22">
        <f t="shared" si="33"/>
        <v>0</v>
      </c>
      <c r="F86" s="22">
        <f t="shared" si="33"/>
        <v>0</v>
      </c>
      <c r="G86" s="22">
        <f t="shared" si="33"/>
        <v>0</v>
      </c>
      <c r="H86" s="22">
        <f t="shared" si="33"/>
        <v>0</v>
      </c>
      <c r="I86" s="22">
        <f t="shared" si="33"/>
        <v>0</v>
      </c>
      <c r="J86" s="22">
        <f t="shared" si="33"/>
        <v>0</v>
      </c>
      <c r="K86" s="22">
        <f t="shared" si="33"/>
        <v>0</v>
      </c>
      <c r="L86" s="22">
        <f t="shared" si="33"/>
        <v>0</v>
      </c>
      <c r="M86" s="114">
        <f t="shared" si="11"/>
        <v>0</v>
      </c>
      <c r="N86" s="21">
        <f>'[2]D3-Capex'!I52</f>
        <v>0</v>
      </c>
      <c r="O86" s="22">
        <f>'[2]D3-Capex'!J52</f>
        <v>0</v>
      </c>
      <c r="P86" s="23">
        <f>'[2]D3-Capex'!K52</f>
        <v>0</v>
      </c>
    </row>
    <row r="87" spans="1:16" x14ac:dyDescent="0.3">
      <c r="A87" s="112" t="s">
        <v>112</v>
      </c>
      <c r="B87" s="133">
        <v>0</v>
      </c>
      <c r="C87" s="133">
        <v>0</v>
      </c>
      <c r="D87" s="133">
        <v>0</v>
      </c>
      <c r="E87" s="133">
        <v>0</v>
      </c>
      <c r="F87" s="133">
        <v>0</v>
      </c>
      <c r="G87" s="133">
        <v>0</v>
      </c>
      <c r="H87" s="133">
        <v>0</v>
      </c>
      <c r="I87" s="133">
        <v>0</v>
      </c>
      <c r="J87" s="133">
        <v>0</v>
      </c>
      <c r="K87" s="133">
        <v>0</v>
      </c>
      <c r="L87" s="133">
        <v>0</v>
      </c>
      <c r="M87" s="114">
        <f t="shared" si="11"/>
        <v>0</v>
      </c>
      <c r="N87" s="21">
        <f>'[2]D3-Capex'!I53</f>
        <v>0</v>
      </c>
      <c r="O87" s="22">
        <f>'[2]D3-Capex'!J53</f>
        <v>0</v>
      </c>
      <c r="P87" s="23">
        <f>'[2]D3-Capex'!K53</f>
        <v>0</v>
      </c>
    </row>
    <row r="88" spans="1:16" x14ac:dyDescent="0.3">
      <c r="A88" s="112" t="s">
        <v>113</v>
      </c>
      <c r="B88" s="133">
        <v>0</v>
      </c>
      <c r="C88" s="133">
        <v>0</v>
      </c>
      <c r="D88" s="133">
        <v>0</v>
      </c>
      <c r="E88" s="133">
        <v>0</v>
      </c>
      <c r="F88" s="133">
        <v>0</v>
      </c>
      <c r="G88" s="133">
        <v>0</v>
      </c>
      <c r="H88" s="133">
        <v>0</v>
      </c>
      <c r="I88" s="133">
        <v>0</v>
      </c>
      <c r="J88" s="133">
        <v>0</v>
      </c>
      <c r="K88" s="133">
        <v>0</v>
      </c>
      <c r="L88" s="133">
        <v>0</v>
      </c>
      <c r="M88" s="114">
        <f t="shared" si="11"/>
        <v>0</v>
      </c>
      <c r="N88" s="21">
        <f>'[2]D3-Capex'!I54</f>
        <v>0</v>
      </c>
      <c r="O88" s="22">
        <f>'[2]D3-Capex'!J54</f>
        <v>0</v>
      </c>
      <c r="P88" s="23">
        <f>'[2]D3-Capex'!K54</f>
        <v>0</v>
      </c>
    </row>
    <row r="89" spans="1:16" x14ac:dyDescent="0.3">
      <c r="A89" s="112" t="s">
        <v>114</v>
      </c>
      <c r="B89" s="133">
        <v>0</v>
      </c>
      <c r="C89" s="133">
        <v>0</v>
      </c>
      <c r="D89" s="133">
        <v>0</v>
      </c>
      <c r="E89" s="133">
        <v>0</v>
      </c>
      <c r="F89" s="133">
        <v>0</v>
      </c>
      <c r="G89" s="133">
        <v>0</v>
      </c>
      <c r="H89" s="133">
        <v>0</v>
      </c>
      <c r="I89" s="133">
        <v>0</v>
      </c>
      <c r="J89" s="133">
        <v>0</v>
      </c>
      <c r="K89" s="133">
        <v>0</v>
      </c>
      <c r="L89" s="133">
        <v>0</v>
      </c>
      <c r="M89" s="114">
        <f t="shared" si="11"/>
        <v>0</v>
      </c>
      <c r="N89" s="21">
        <f>'[2]D3-Capex'!I55</f>
        <v>0</v>
      </c>
      <c r="O89" s="22">
        <f>'[2]D3-Capex'!J55</f>
        <v>0</v>
      </c>
      <c r="P89" s="23">
        <f>'[2]D3-Capex'!K55</f>
        <v>0</v>
      </c>
    </row>
    <row r="90" spans="1:16" x14ac:dyDescent="0.3">
      <c r="A90" s="112" t="s">
        <v>76</v>
      </c>
      <c r="B90" s="133">
        <v>0</v>
      </c>
      <c r="C90" s="133">
        <v>0</v>
      </c>
      <c r="D90" s="133">
        <v>0</v>
      </c>
      <c r="E90" s="133">
        <v>0</v>
      </c>
      <c r="F90" s="133">
        <v>0</v>
      </c>
      <c r="G90" s="133">
        <v>0</v>
      </c>
      <c r="H90" s="133">
        <v>0</v>
      </c>
      <c r="I90" s="133">
        <v>0</v>
      </c>
      <c r="J90" s="133">
        <v>0</v>
      </c>
      <c r="K90" s="133">
        <v>0</v>
      </c>
      <c r="L90" s="133">
        <v>0</v>
      </c>
      <c r="M90" s="114">
        <f t="shared" si="11"/>
        <v>0</v>
      </c>
      <c r="N90" s="21">
        <f>'[2]D3-Capex'!I56</f>
        <v>0</v>
      </c>
      <c r="O90" s="22">
        <f>'[2]D3-Capex'!J56</f>
        <v>0</v>
      </c>
      <c r="P90" s="23">
        <f>'[2]D3-Capex'!K56</f>
        <v>0</v>
      </c>
    </row>
    <row r="91" spans="1:16" x14ac:dyDescent="0.3">
      <c r="A91" s="112" t="s">
        <v>77</v>
      </c>
      <c r="B91" s="133">
        <v>0</v>
      </c>
      <c r="C91" s="133">
        <v>0</v>
      </c>
      <c r="D91" s="133">
        <v>0</v>
      </c>
      <c r="E91" s="133">
        <v>0</v>
      </c>
      <c r="F91" s="133">
        <v>0</v>
      </c>
      <c r="G91" s="133">
        <v>0</v>
      </c>
      <c r="H91" s="133">
        <v>0</v>
      </c>
      <c r="I91" s="133">
        <v>0</v>
      </c>
      <c r="J91" s="133">
        <v>0</v>
      </c>
      <c r="K91" s="133">
        <v>0</v>
      </c>
      <c r="L91" s="133">
        <v>0</v>
      </c>
      <c r="M91" s="114">
        <f t="shared" si="11"/>
        <v>0</v>
      </c>
      <c r="N91" s="21">
        <f>'[2]D3-Capex'!I57</f>
        <v>0</v>
      </c>
      <c r="O91" s="22">
        <f>'[2]D3-Capex'!J57</f>
        <v>0</v>
      </c>
      <c r="P91" s="23">
        <f>'[2]D3-Capex'!K57</f>
        <v>0</v>
      </c>
    </row>
    <row r="92" spans="1:16" x14ac:dyDescent="0.3">
      <c r="A92" s="112" t="s">
        <v>78</v>
      </c>
      <c r="B92" s="133">
        <v>0</v>
      </c>
      <c r="C92" s="133">
        <v>0</v>
      </c>
      <c r="D92" s="133">
        <v>0</v>
      </c>
      <c r="E92" s="133">
        <v>0</v>
      </c>
      <c r="F92" s="133">
        <v>0</v>
      </c>
      <c r="G92" s="133">
        <v>0</v>
      </c>
      <c r="H92" s="133">
        <v>0</v>
      </c>
      <c r="I92" s="133">
        <v>0</v>
      </c>
      <c r="J92" s="133">
        <v>0</v>
      </c>
      <c r="K92" s="133">
        <v>0</v>
      </c>
      <c r="L92" s="133">
        <v>0</v>
      </c>
      <c r="M92" s="114">
        <f t="shared" si="11"/>
        <v>0</v>
      </c>
      <c r="N92" s="21">
        <f>'[2]D3-Capex'!I58</f>
        <v>0</v>
      </c>
      <c r="O92" s="22">
        <f>'[2]D3-Capex'!J58</f>
        <v>0</v>
      </c>
      <c r="P92" s="23">
        <f>'[2]D3-Capex'!K58</f>
        <v>0</v>
      </c>
    </row>
    <row r="93" spans="1:16" x14ac:dyDescent="0.3">
      <c r="A93" s="112" t="s">
        <v>84</v>
      </c>
      <c r="B93" s="133">
        <v>0</v>
      </c>
      <c r="C93" s="133">
        <v>0</v>
      </c>
      <c r="D93" s="133">
        <v>0</v>
      </c>
      <c r="E93" s="133">
        <v>0</v>
      </c>
      <c r="F93" s="133">
        <v>0</v>
      </c>
      <c r="G93" s="133">
        <v>0</v>
      </c>
      <c r="H93" s="133">
        <v>0</v>
      </c>
      <c r="I93" s="133">
        <v>0</v>
      </c>
      <c r="J93" s="133">
        <v>0</v>
      </c>
      <c r="K93" s="133">
        <v>0</v>
      </c>
      <c r="L93" s="133">
        <v>0</v>
      </c>
      <c r="M93" s="114">
        <f t="shared" si="11"/>
        <v>0</v>
      </c>
      <c r="N93" s="21">
        <f>'[2]D3-Capex'!I59</f>
        <v>0</v>
      </c>
      <c r="O93" s="22">
        <f>'[2]D3-Capex'!J59</f>
        <v>0</v>
      </c>
      <c r="P93" s="23">
        <f>'[2]D3-Capex'!K59</f>
        <v>0</v>
      </c>
    </row>
    <row r="94" spans="1:16" x14ac:dyDescent="0.3">
      <c r="A94" s="112" t="s">
        <v>87</v>
      </c>
      <c r="B94" s="133">
        <v>0</v>
      </c>
      <c r="C94" s="133">
        <v>0</v>
      </c>
      <c r="D94" s="133">
        <v>0</v>
      </c>
      <c r="E94" s="133">
        <v>0</v>
      </c>
      <c r="F94" s="133">
        <v>0</v>
      </c>
      <c r="G94" s="133">
        <v>0</v>
      </c>
      <c r="H94" s="133">
        <v>0</v>
      </c>
      <c r="I94" s="133">
        <v>0</v>
      </c>
      <c r="J94" s="133">
        <v>0</v>
      </c>
      <c r="K94" s="133">
        <v>0</v>
      </c>
      <c r="L94" s="133">
        <v>0</v>
      </c>
      <c r="M94" s="114">
        <f t="shared" si="11"/>
        <v>0</v>
      </c>
      <c r="N94" s="21">
        <f>'[2]D3-Capex'!I60</f>
        <v>0</v>
      </c>
      <c r="O94" s="22">
        <f>'[2]D3-Capex'!J60</f>
        <v>0</v>
      </c>
      <c r="P94" s="23">
        <f>'[2]D3-Capex'!K60</f>
        <v>0</v>
      </c>
    </row>
    <row r="95" spans="1:16" x14ac:dyDescent="0.3">
      <c r="A95" s="112" t="s">
        <v>74</v>
      </c>
      <c r="B95" s="133">
        <v>0</v>
      </c>
      <c r="C95" s="133">
        <v>0</v>
      </c>
      <c r="D95" s="133">
        <v>0</v>
      </c>
      <c r="E95" s="133">
        <v>0</v>
      </c>
      <c r="F95" s="133">
        <v>0</v>
      </c>
      <c r="G95" s="133">
        <v>0</v>
      </c>
      <c r="H95" s="133">
        <v>0</v>
      </c>
      <c r="I95" s="133">
        <v>0</v>
      </c>
      <c r="J95" s="133">
        <v>0</v>
      </c>
      <c r="K95" s="133">
        <v>0</v>
      </c>
      <c r="L95" s="133">
        <v>0</v>
      </c>
      <c r="M95" s="114">
        <f t="shared" si="11"/>
        <v>0</v>
      </c>
      <c r="N95" s="21">
        <f>'[2]D3-Capex'!I61</f>
        <v>0</v>
      </c>
      <c r="O95" s="22">
        <f>'[2]D3-Capex'!J61</f>
        <v>0</v>
      </c>
      <c r="P95" s="23">
        <f>'[2]D3-Capex'!K61</f>
        <v>0</v>
      </c>
    </row>
    <row r="96" spans="1:16" x14ac:dyDescent="0.3">
      <c r="A96" s="57" t="s">
        <v>115</v>
      </c>
      <c r="B96" s="22">
        <f>SUM(B97:B101)</f>
        <v>0</v>
      </c>
      <c r="C96" s="22">
        <f t="shared" ref="C96" si="34">SUM(C97:C101)</f>
        <v>0</v>
      </c>
      <c r="D96" s="22">
        <f>SUM(D97:D101)</f>
        <v>0</v>
      </c>
      <c r="E96" s="22">
        <f t="shared" ref="E96" si="35">SUM(E97:E101)</f>
        <v>0</v>
      </c>
      <c r="F96" s="22">
        <f>SUM(F97:F101)</f>
        <v>0</v>
      </c>
      <c r="G96" s="22">
        <f t="shared" ref="G96" si="36">SUM(G97:G101)</f>
        <v>0</v>
      </c>
      <c r="H96" s="22">
        <f>SUM(H97:H101)</f>
        <v>0</v>
      </c>
      <c r="I96" s="22">
        <f t="shared" ref="I96" si="37">SUM(I97:I101)</f>
        <v>0</v>
      </c>
      <c r="J96" s="22">
        <f>SUM(J97:J101)</f>
        <v>0</v>
      </c>
      <c r="K96" s="22">
        <f t="shared" ref="K96:L96" si="38">SUM(K97:K101)</f>
        <v>0</v>
      </c>
      <c r="L96" s="22">
        <f t="shared" si="38"/>
        <v>0</v>
      </c>
      <c r="M96" s="114">
        <f t="shared" si="11"/>
        <v>0</v>
      </c>
      <c r="N96" s="21">
        <f>'[2]D3-Capex'!I62</f>
        <v>0</v>
      </c>
      <c r="O96" s="22">
        <f>'[2]D3-Capex'!J62</f>
        <v>0</v>
      </c>
      <c r="P96" s="23">
        <f>'[2]D3-Capex'!K62</f>
        <v>0</v>
      </c>
    </row>
    <row r="97" spans="1:16" x14ac:dyDescent="0.3">
      <c r="A97" s="112" t="s">
        <v>116</v>
      </c>
      <c r="B97" s="133">
        <v>0</v>
      </c>
      <c r="C97" s="133">
        <v>0</v>
      </c>
      <c r="D97" s="133">
        <v>0</v>
      </c>
      <c r="E97" s="133">
        <v>0</v>
      </c>
      <c r="F97" s="133">
        <v>0</v>
      </c>
      <c r="G97" s="133">
        <v>0</v>
      </c>
      <c r="H97" s="133">
        <v>0</v>
      </c>
      <c r="I97" s="133">
        <v>0</v>
      </c>
      <c r="J97" s="133">
        <v>0</v>
      </c>
      <c r="K97" s="133">
        <v>0</v>
      </c>
      <c r="L97" s="133">
        <v>0</v>
      </c>
      <c r="M97" s="114">
        <f t="shared" si="11"/>
        <v>0</v>
      </c>
      <c r="N97" s="21">
        <f>'[2]D3-Capex'!I63</f>
        <v>0</v>
      </c>
      <c r="O97" s="22">
        <f>'[2]D3-Capex'!J63</f>
        <v>0</v>
      </c>
      <c r="P97" s="23">
        <f>'[2]D3-Capex'!K63</f>
        <v>0</v>
      </c>
    </row>
    <row r="98" spans="1:16" x14ac:dyDescent="0.3">
      <c r="A98" s="112" t="s">
        <v>117</v>
      </c>
      <c r="B98" s="133">
        <v>0</v>
      </c>
      <c r="C98" s="133">
        <v>0</v>
      </c>
      <c r="D98" s="133">
        <v>0</v>
      </c>
      <c r="E98" s="133">
        <v>0</v>
      </c>
      <c r="F98" s="133">
        <v>0</v>
      </c>
      <c r="G98" s="133">
        <v>0</v>
      </c>
      <c r="H98" s="133">
        <v>0</v>
      </c>
      <c r="I98" s="133">
        <v>0</v>
      </c>
      <c r="J98" s="133">
        <v>0</v>
      </c>
      <c r="K98" s="133">
        <v>0</v>
      </c>
      <c r="L98" s="133">
        <v>0</v>
      </c>
      <c r="M98" s="114">
        <f t="shared" si="11"/>
        <v>0</v>
      </c>
      <c r="N98" s="21">
        <f>'[2]D3-Capex'!I64</f>
        <v>0</v>
      </c>
      <c r="O98" s="22">
        <f>'[2]D3-Capex'!J64</f>
        <v>0</v>
      </c>
      <c r="P98" s="23">
        <f>'[2]D3-Capex'!K64</f>
        <v>0</v>
      </c>
    </row>
    <row r="99" spans="1:16" x14ac:dyDescent="0.3">
      <c r="A99" s="112" t="s">
        <v>118</v>
      </c>
      <c r="B99" s="133">
        <v>0</v>
      </c>
      <c r="C99" s="133">
        <v>0</v>
      </c>
      <c r="D99" s="133">
        <v>0</v>
      </c>
      <c r="E99" s="133">
        <v>0</v>
      </c>
      <c r="F99" s="133">
        <v>0</v>
      </c>
      <c r="G99" s="133">
        <v>0</v>
      </c>
      <c r="H99" s="133">
        <v>0</v>
      </c>
      <c r="I99" s="133">
        <v>0</v>
      </c>
      <c r="J99" s="133">
        <v>0</v>
      </c>
      <c r="K99" s="133">
        <v>0</v>
      </c>
      <c r="L99" s="133">
        <v>0</v>
      </c>
      <c r="M99" s="114">
        <f t="shared" si="11"/>
        <v>0</v>
      </c>
      <c r="N99" s="21">
        <f>'[2]D3-Capex'!I65</f>
        <v>0</v>
      </c>
      <c r="O99" s="22">
        <f>'[2]D3-Capex'!J65</f>
        <v>0</v>
      </c>
      <c r="P99" s="23">
        <f>'[2]D3-Capex'!K65</f>
        <v>0</v>
      </c>
    </row>
    <row r="100" spans="1:16" x14ac:dyDescent="0.3">
      <c r="A100" s="112" t="s">
        <v>119</v>
      </c>
      <c r="B100" s="133">
        <v>0</v>
      </c>
      <c r="C100" s="133">
        <v>0</v>
      </c>
      <c r="D100" s="133">
        <v>0</v>
      </c>
      <c r="E100" s="133">
        <v>0</v>
      </c>
      <c r="F100" s="133">
        <v>0</v>
      </c>
      <c r="G100" s="133">
        <v>0</v>
      </c>
      <c r="H100" s="133">
        <v>0</v>
      </c>
      <c r="I100" s="133">
        <v>0</v>
      </c>
      <c r="J100" s="133">
        <v>0</v>
      </c>
      <c r="K100" s="133">
        <v>0</v>
      </c>
      <c r="L100" s="133">
        <v>0</v>
      </c>
      <c r="M100" s="114">
        <f t="shared" si="11"/>
        <v>0</v>
      </c>
      <c r="N100" s="21">
        <f>'[2]D3-Capex'!I66</f>
        <v>0</v>
      </c>
      <c r="O100" s="22">
        <f>'[2]D3-Capex'!J66</f>
        <v>0</v>
      </c>
      <c r="P100" s="23">
        <f>'[2]D3-Capex'!K66</f>
        <v>0</v>
      </c>
    </row>
    <row r="101" spans="1:16" x14ac:dyDescent="0.3">
      <c r="A101" s="112" t="s">
        <v>74</v>
      </c>
      <c r="B101" s="133">
        <v>0</v>
      </c>
      <c r="C101" s="133">
        <v>0</v>
      </c>
      <c r="D101" s="133">
        <v>0</v>
      </c>
      <c r="E101" s="133">
        <v>0</v>
      </c>
      <c r="F101" s="133">
        <v>0</v>
      </c>
      <c r="G101" s="133">
        <v>0</v>
      </c>
      <c r="H101" s="133">
        <v>0</v>
      </c>
      <c r="I101" s="133">
        <v>0</v>
      </c>
      <c r="J101" s="133">
        <v>0</v>
      </c>
      <c r="K101" s="133">
        <v>0</v>
      </c>
      <c r="L101" s="133">
        <v>0</v>
      </c>
      <c r="M101" s="114">
        <f t="shared" si="11"/>
        <v>0</v>
      </c>
      <c r="N101" s="21">
        <f>'[2]D3-Capex'!I67</f>
        <v>0</v>
      </c>
      <c r="O101" s="22">
        <f>'[2]D3-Capex'!J67</f>
        <v>0</v>
      </c>
      <c r="P101" s="23">
        <f>'[2]D3-Capex'!K67</f>
        <v>0</v>
      </c>
    </row>
    <row r="102" spans="1:16" x14ac:dyDescent="0.3">
      <c r="A102" s="57" t="s">
        <v>120</v>
      </c>
      <c r="B102" s="22">
        <f>SUM(B103:B106)</f>
        <v>0</v>
      </c>
      <c r="C102" s="22">
        <f t="shared" ref="C102" si="39">SUM(C103:C106)</f>
        <v>0</v>
      </c>
      <c r="D102" s="22">
        <f>SUM(D103:D106)</f>
        <v>0</v>
      </c>
      <c r="E102" s="22">
        <f t="shared" ref="E102" si="40">SUM(E103:E106)</f>
        <v>0</v>
      </c>
      <c r="F102" s="22">
        <f>SUM(F103:F106)</f>
        <v>0</v>
      </c>
      <c r="G102" s="22">
        <f t="shared" ref="G102" si="41">SUM(G103:G106)</f>
        <v>0</v>
      </c>
      <c r="H102" s="22">
        <f>SUM(H103:H106)</f>
        <v>0</v>
      </c>
      <c r="I102" s="22">
        <f t="shared" ref="I102" si="42">SUM(I103:I106)</f>
        <v>0</v>
      </c>
      <c r="J102" s="22">
        <f>SUM(J103:J106)</f>
        <v>0</v>
      </c>
      <c r="K102" s="22">
        <f t="shared" ref="K102:L102" si="43">SUM(K103:K106)</f>
        <v>0</v>
      </c>
      <c r="L102" s="22">
        <f t="shared" si="43"/>
        <v>0</v>
      </c>
      <c r="M102" s="114">
        <f t="shared" si="11"/>
        <v>0</v>
      </c>
      <c r="N102" s="21">
        <f>'[2]D3-Capex'!I68</f>
        <v>0</v>
      </c>
      <c r="O102" s="22">
        <f>'[2]D3-Capex'!J68</f>
        <v>0</v>
      </c>
      <c r="P102" s="23">
        <f>'[2]D3-Capex'!K68</f>
        <v>0</v>
      </c>
    </row>
    <row r="103" spans="1:16" x14ac:dyDescent="0.3">
      <c r="A103" s="112" t="s">
        <v>121</v>
      </c>
      <c r="B103" s="133">
        <v>0</v>
      </c>
      <c r="C103" s="133">
        <v>0</v>
      </c>
      <c r="D103" s="133">
        <v>0</v>
      </c>
      <c r="E103" s="133">
        <v>0</v>
      </c>
      <c r="F103" s="133">
        <v>0</v>
      </c>
      <c r="G103" s="133">
        <v>0</v>
      </c>
      <c r="H103" s="133">
        <v>0</v>
      </c>
      <c r="I103" s="133">
        <v>0</v>
      </c>
      <c r="J103" s="133">
        <v>0</v>
      </c>
      <c r="K103" s="133">
        <v>0</v>
      </c>
      <c r="L103" s="133">
        <v>0</v>
      </c>
      <c r="M103" s="114">
        <f t="shared" si="11"/>
        <v>0</v>
      </c>
      <c r="N103" s="21">
        <f>'[2]D3-Capex'!I69</f>
        <v>0</v>
      </c>
      <c r="O103" s="22">
        <f>'[2]D3-Capex'!J69</f>
        <v>0</v>
      </c>
      <c r="P103" s="23">
        <f>'[2]D3-Capex'!K69</f>
        <v>0</v>
      </c>
    </row>
    <row r="104" spans="1:16" x14ac:dyDescent="0.3">
      <c r="A104" s="112" t="s">
        <v>122</v>
      </c>
      <c r="B104" s="133">
        <v>0</v>
      </c>
      <c r="C104" s="133">
        <v>0</v>
      </c>
      <c r="D104" s="133">
        <v>0</v>
      </c>
      <c r="E104" s="133">
        <v>0</v>
      </c>
      <c r="F104" s="133">
        <v>0</v>
      </c>
      <c r="G104" s="133">
        <v>0</v>
      </c>
      <c r="H104" s="133">
        <v>0</v>
      </c>
      <c r="I104" s="133">
        <v>0</v>
      </c>
      <c r="J104" s="133">
        <v>0</v>
      </c>
      <c r="K104" s="133">
        <v>0</v>
      </c>
      <c r="L104" s="133">
        <v>0</v>
      </c>
      <c r="M104" s="114">
        <f t="shared" si="11"/>
        <v>0</v>
      </c>
      <c r="N104" s="21">
        <f>'[2]D3-Capex'!I70</f>
        <v>0</v>
      </c>
      <c r="O104" s="22">
        <f>'[2]D3-Capex'!J70</f>
        <v>0</v>
      </c>
      <c r="P104" s="23">
        <f>'[2]D3-Capex'!K70</f>
        <v>0</v>
      </c>
    </row>
    <row r="105" spans="1:16" x14ac:dyDescent="0.3">
      <c r="A105" s="112" t="s">
        <v>123</v>
      </c>
      <c r="B105" s="133">
        <v>0</v>
      </c>
      <c r="C105" s="133">
        <v>0</v>
      </c>
      <c r="D105" s="133">
        <v>0</v>
      </c>
      <c r="E105" s="133">
        <v>0</v>
      </c>
      <c r="F105" s="133">
        <v>0</v>
      </c>
      <c r="G105" s="133">
        <v>0</v>
      </c>
      <c r="H105" s="133">
        <v>0</v>
      </c>
      <c r="I105" s="133">
        <v>0</v>
      </c>
      <c r="J105" s="133">
        <v>0</v>
      </c>
      <c r="K105" s="133">
        <v>0</v>
      </c>
      <c r="L105" s="133">
        <v>0</v>
      </c>
      <c r="M105" s="114">
        <f t="shared" ref="M105:M168" si="44">N105-SUM(B105:L105)</f>
        <v>0</v>
      </c>
      <c r="N105" s="21">
        <f>'[2]D3-Capex'!I71</f>
        <v>0</v>
      </c>
      <c r="O105" s="22">
        <f>'[2]D3-Capex'!J71</f>
        <v>0</v>
      </c>
      <c r="P105" s="23">
        <f>'[2]D3-Capex'!K71</f>
        <v>0</v>
      </c>
    </row>
    <row r="106" spans="1:16" x14ac:dyDescent="0.3">
      <c r="A106" s="112" t="s">
        <v>74</v>
      </c>
      <c r="B106" s="133">
        <v>0</v>
      </c>
      <c r="C106" s="133">
        <v>0</v>
      </c>
      <c r="D106" s="133">
        <v>0</v>
      </c>
      <c r="E106" s="133">
        <v>0</v>
      </c>
      <c r="F106" s="133">
        <v>0</v>
      </c>
      <c r="G106" s="133">
        <v>0</v>
      </c>
      <c r="H106" s="133">
        <v>0</v>
      </c>
      <c r="I106" s="133">
        <v>0</v>
      </c>
      <c r="J106" s="133">
        <v>0</v>
      </c>
      <c r="K106" s="133">
        <v>0</v>
      </c>
      <c r="L106" s="133">
        <v>0</v>
      </c>
      <c r="M106" s="114">
        <f t="shared" si="44"/>
        <v>0</v>
      </c>
      <c r="N106" s="21">
        <f>'[2]D3-Capex'!I72</f>
        <v>0</v>
      </c>
      <c r="O106" s="22">
        <f>'[2]D3-Capex'!J72</f>
        <v>0</v>
      </c>
      <c r="P106" s="23">
        <f>'[2]D3-Capex'!K72</f>
        <v>0</v>
      </c>
    </row>
    <row r="107" spans="1:16" x14ac:dyDescent="0.3">
      <c r="A107" s="80"/>
      <c r="B107" s="22"/>
      <c r="C107" s="22"/>
      <c r="D107" s="22"/>
      <c r="E107" s="22"/>
      <c r="F107" s="22"/>
      <c r="G107" s="22"/>
      <c r="H107" s="22"/>
      <c r="I107" s="22"/>
      <c r="J107" s="22"/>
      <c r="K107" s="22"/>
      <c r="L107" s="22"/>
      <c r="M107" s="114"/>
      <c r="N107" s="21"/>
      <c r="O107" s="22"/>
      <c r="P107" s="23"/>
    </row>
    <row r="108" spans="1:16" x14ac:dyDescent="0.3">
      <c r="A108" s="60" t="s">
        <v>124</v>
      </c>
      <c r="B108" s="34">
        <f>B109+B132</f>
        <v>0</v>
      </c>
      <c r="C108" s="34">
        <f t="shared" ref="C108" si="45">C109+C132</f>
        <v>0</v>
      </c>
      <c r="D108" s="34">
        <f>D109+D132</f>
        <v>0</v>
      </c>
      <c r="E108" s="34">
        <f t="shared" ref="E108" si="46">E109+E132</f>
        <v>0</v>
      </c>
      <c r="F108" s="34">
        <f>F109+F132</f>
        <v>0</v>
      </c>
      <c r="G108" s="34">
        <f t="shared" ref="G108" si="47">G109+G132</f>
        <v>0</v>
      </c>
      <c r="H108" s="34">
        <f>H109+H132</f>
        <v>0</v>
      </c>
      <c r="I108" s="34">
        <f t="shared" ref="I108" si="48">I109+I132</f>
        <v>0</v>
      </c>
      <c r="J108" s="34">
        <f>J109+J132</f>
        <v>0</v>
      </c>
      <c r="K108" s="34">
        <f t="shared" ref="K108:L108" si="49">K109+K132</f>
        <v>0</v>
      </c>
      <c r="L108" s="34">
        <f t="shared" si="49"/>
        <v>0</v>
      </c>
      <c r="M108" s="114">
        <f t="shared" si="44"/>
        <v>0</v>
      </c>
      <c r="N108" s="21">
        <f>'[2]D3-Capex'!I74</f>
        <v>0</v>
      </c>
      <c r="O108" s="22">
        <f>'[2]D3-Capex'!J74</f>
        <v>0</v>
      </c>
      <c r="P108" s="23">
        <f>'[2]D3-Capex'!K74</f>
        <v>0</v>
      </c>
    </row>
    <row r="109" spans="1:16" x14ac:dyDescent="0.3">
      <c r="A109" s="57" t="s">
        <v>125</v>
      </c>
      <c r="B109" s="18">
        <f>SUM(B110:B131)</f>
        <v>0</v>
      </c>
      <c r="C109" s="18">
        <f t="shared" ref="C109" si="50">SUM(C110:C131)</f>
        <v>0</v>
      </c>
      <c r="D109" s="18">
        <f>SUM(D110:D131)</f>
        <v>0</v>
      </c>
      <c r="E109" s="18">
        <f t="shared" ref="E109" si="51">SUM(E110:E131)</f>
        <v>0</v>
      </c>
      <c r="F109" s="18">
        <f>SUM(F110:F131)</f>
        <v>0</v>
      </c>
      <c r="G109" s="18">
        <f t="shared" ref="G109" si="52">SUM(G110:G131)</f>
        <v>0</v>
      </c>
      <c r="H109" s="18">
        <f>SUM(H110:H131)</f>
        <v>0</v>
      </c>
      <c r="I109" s="18">
        <f t="shared" ref="I109" si="53">SUM(I110:I131)</f>
        <v>0</v>
      </c>
      <c r="J109" s="18">
        <f>SUM(J110:J131)</f>
        <v>0</v>
      </c>
      <c r="K109" s="18">
        <f t="shared" ref="K109:L109" si="54">SUM(K110:K131)</f>
        <v>0</v>
      </c>
      <c r="L109" s="18">
        <f t="shared" si="54"/>
        <v>0</v>
      </c>
      <c r="M109" s="114">
        <f t="shared" si="44"/>
        <v>0</v>
      </c>
      <c r="N109" s="21">
        <f>'[2]D3-Capex'!I75</f>
        <v>0</v>
      </c>
      <c r="O109" s="22">
        <f>'[2]D3-Capex'!J75</f>
        <v>0</v>
      </c>
      <c r="P109" s="23">
        <f>'[2]D3-Capex'!K75</f>
        <v>0</v>
      </c>
    </row>
    <row r="110" spans="1:16" x14ac:dyDescent="0.3">
      <c r="A110" s="112" t="s">
        <v>126</v>
      </c>
      <c r="B110" s="133">
        <v>0</v>
      </c>
      <c r="C110" s="133">
        <v>0</v>
      </c>
      <c r="D110" s="133">
        <v>0</v>
      </c>
      <c r="E110" s="133">
        <v>0</v>
      </c>
      <c r="F110" s="133">
        <v>0</v>
      </c>
      <c r="G110" s="133">
        <v>0</v>
      </c>
      <c r="H110" s="133">
        <v>0</v>
      </c>
      <c r="I110" s="133">
        <v>0</v>
      </c>
      <c r="J110" s="133">
        <v>0</v>
      </c>
      <c r="K110" s="133">
        <v>0</v>
      </c>
      <c r="L110" s="133">
        <v>0</v>
      </c>
      <c r="M110" s="114">
        <f t="shared" si="44"/>
        <v>0</v>
      </c>
      <c r="N110" s="21">
        <f>'[2]D3-Capex'!I76</f>
        <v>0</v>
      </c>
      <c r="O110" s="22">
        <f>'[2]D3-Capex'!J76</f>
        <v>0</v>
      </c>
      <c r="P110" s="23">
        <f>'[2]D3-Capex'!K76</f>
        <v>0</v>
      </c>
    </row>
    <row r="111" spans="1:16" x14ac:dyDescent="0.3">
      <c r="A111" s="112" t="s">
        <v>127</v>
      </c>
      <c r="B111" s="133">
        <v>0</v>
      </c>
      <c r="C111" s="133">
        <v>0</v>
      </c>
      <c r="D111" s="133">
        <v>0</v>
      </c>
      <c r="E111" s="133">
        <v>0</v>
      </c>
      <c r="F111" s="133">
        <v>0</v>
      </c>
      <c r="G111" s="133">
        <v>0</v>
      </c>
      <c r="H111" s="133">
        <v>0</v>
      </c>
      <c r="I111" s="133">
        <v>0</v>
      </c>
      <c r="J111" s="133">
        <v>0</v>
      </c>
      <c r="K111" s="133">
        <v>0</v>
      </c>
      <c r="L111" s="133">
        <v>0</v>
      </c>
      <c r="M111" s="114">
        <f t="shared" si="44"/>
        <v>0</v>
      </c>
      <c r="N111" s="21">
        <f>'[2]D3-Capex'!I77</f>
        <v>0</v>
      </c>
      <c r="O111" s="22">
        <f>'[2]D3-Capex'!J77</f>
        <v>0</v>
      </c>
      <c r="P111" s="23">
        <f>'[2]D3-Capex'!K77</f>
        <v>0</v>
      </c>
    </row>
    <row r="112" spans="1:16" x14ac:dyDescent="0.3">
      <c r="A112" s="112" t="s">
        <v>128</v>
      </c>
      <c r="B112" s="133">
        <v>0</v>
      </c>
      <c r="C112" s="133">
        <v>0</v>
      </c>
      <c r="D112" s="133">
        <v>0</v>
      </c>
      <c r="E112" s="133">
        <v>0</v>
      </c>
      <c r="F112" s="133">
        <v>0</v>
      </c>
      <c r="G112" s="133">
        <v>0</v>
      </c>
      <c r="H112" s="133">
        <v>0</v>
      </c>
      <c r="I112" s="133">
        <v>0</v>
      </c>
      <c r="J112" s="133">
        <v>0</v>
      </c>
      <c r="K112" s="133">
        <v>0</v>
      </c>
      <c r="L112" s="133">
        <v>0</v>
      </c>
      <c r="M112" s="114">
        <f t="shared" si="44"/>
        <v>0</v>
      </c>
      <c r="N112" s="21">
        <f>'[2]D3-Capex'!I78</f>
        <v>0</v>
      </c>
      <c r="O112" s="22">
        <f>'[2]D3-Capex'!J78</f>
        <v>0</v>
      </c>
      <c r="P112" s="23">
        <f>'[2]D3-Capex'!K78</f>
        <v>0</v>
      </c>
    </row>
    <row r="113" spans="1:16" x14ac:dyDescent="0.3">
      <c r="A113" s="112" t="s">
        <v>129</v>
      </c>
      <c r="B113" s="133">
        <v>0</v>
      </c>
      <c r="C113" s="133">
        <v>0</v>
      </c>
      <c r="D113" s="133">
        <v>0</v>
      </c>
      <c r="E113" s="133">
        <v>0</v>
      </c>
      <c r="F113" s="133">
        <v>0</v>
      </c>
      <c r="G113" s="133">
        <v>0</v>
      </c>
      <c r="H113" s="133">
        <v>0</v>
      </c>
      <c r="I113" s="133">
        <v>0</v>
      </c>
      <c r="J113" s="133">
        <v>0</v>
      </c>
      <c r="K113" s="133">
        <v>0</v>
      </c>
      <c r="L113" s="133">
        <v>0</v>
      </c>
      <c r="M113" s="114">
        <f t="shared" si="44"/>
        <v>0</v>
      </c>
      <c r="N113" s="21">
        <f>'[2]D3-Capex'!I79</f>
        <v>0</v>
      </c>
      <c r="O113" s="22">
        <f>'[2]D3-Capex'!J79</f>
        <v>0</v>
      </c>
      <c r="P113" s="23">
        <f>'[2]D3-Capex'!K79</f>
        <v>0</v>
      </c>
    </row>
    <row r="114" spans="1:16" x14ac:dyDescent="0.3">
      <c r="A114" s="112" t="s">
        <v>130</v>
      </c>
      <c r="B114" s="133">
        <v>0</v>
      </c>
      <c r="C114" s="133">
        <v>0</v>
      </c>
      <c r="D114" s="133">
        <v>0</v>
      </c>
      <c r="E114" s="133">
        <v>0</v>
      </c>
      <c r="F114" s="133">
        <v>0</v>
      </c>
      <c r="G114" s="133">
        <v>0</v>
      </c>
      <c r="H114" s="133">
        <v>0</v>
      </c>
      <c r="I114" s="133">
        <v>0</v>
      </c>
      <c r="J114" s="133">
        <v>0</v>
      </c>
      <c r="K114" s="133">
        <v>0</v>
      </c>
      <c r="L114" s="133">
        <v>0</v>
      </c>
      <c r="M114" s="114">
        <f t="shared" si="44"/>
        <v>0</v>
      </c>
      <c r="N114" s="21">
        <f>'[2]D3-Capex'!I80</f>
        <v>0</v>
      </c>
      <c r="O114" s="22">
        <f>'[2]D3-Capex'!J80</f>
        <v>0</v>
      </c>
      <c r="P114" s="23">
        <f>'[2]D3-Capex'!K80</f>
        <v>0</v>
      </c>
    </row>
    <row r="115" spans="1:16" x14ac:dyDescent="0.3">
      <c r="A115" s="112" t="s">
        <v>131</v>
      </c>
      <c r="B115" s="133">
        <v>0</v>
      </c>
      <c r="C115" s="133">
        <v>0</v>
      </c>
      <c r="D115" s="133">
        <v>0</v>
      </c>
      <c r="E115" s="133">
        <v>0</v>
      </c>
      <c r="F115" s="133">
        <v>0</v>
      </c>
      <c r="G115" s="133">
        <v>0</v>
      </c>
      <c r="H115" s="133">
        <v>0</v>
      </c>
      <c r="I115" s="133">
        <v>0</v>
      </c>
      <c r="J115" s="133">
        <v>0</v>
      </c>
      <c r="K115" s="133">
        <v>0</v>
      </c>
      <c r="L115" s="133">
        <v>0</v>
      </c>
      <c r="M115" s="114">
        <f t="shared" si="44"/>
        <v>0</v>
      </c>
      <c r="N115" s="21">
        <f>'[2]D3-Capex'!I81</f>
        <v>0</v>
      </c>
      <c r="O115" s="22">
        <f>'[2]D3-Capex'!J81</f>
        <v>0</v>
      </c>
      <c r="P115" s="23">
        <f>'[2]D3-Capex'!K81</f>
        <v>0</v>
      </c>
    </row>
    <row r="116" spans="1:16" x14ac:dyDescent="0.3">
      <c r="A116" s="112" t="s">
        <v>132</v>
      </c>
      <c r="B116" s="133">
        <v>0</v>
      </c>
      <c r="C116" s="133">
        <v>0</v>
      </c>
      <c r="D116" s="133">
        <v>0</v>
      </c>
      <c r="E116" s="133">
        <v>0</v>
      </c>
      <c r="F116" s="133">
        <v>0</v>
      </c>
      <c r="G116" s="133">
        <v>0</v>
      </c>
      <c r="H116" s="133">
        <v>0</v>
      </c>
      <c r="I116" s="133">
        <v>0</v>
      </c>
      <c r="J116" s="133">
        <v>0</v>
      </c>
      <c r="K116" s="133">
        <v>0</v>
      </c>
      <c r="L116" s="133">
        <v>0</v>
      </c>
      <c r="M116" s="114">
        <f t="shared" si="44"/>
        <v>0</v>
      </c>
      <c r="N116" s="21">
        <f>'[2]D3-Capex'!I82</f>
        <v>0</v>
      </c>
      <c r="O116" s="22">
        <f>'[2]D3-Capex'!J82</f>
        <v>0</v>
      </c>
      <c r="P116" s="23">
        <f>'[2]D3-Capex'!K82</f>
        <v>0</v>
      </c>
    </row>
    <row r="117" spans="1:16" x14ac:dyDescent="0.3">
      <c r="A117" s="112" t="s">
        <v>133</v>
      </c>
      <c r="B117" s="133">
        <v>0</v>
      </c>
      <c r="C117" s="133">
        <v>0</v>
      </c>
      <c r="D117" s="133">
        <v>0</v>
      </c>
      <c r="E117" s="133">
        <v>0</v>
      </c>
      <c r="F117" s="133">
        <v>0</v>
      </c>
      <c r="G117" s="133">
        <v>0</v>
      </c>
      <c r="H117" s="133">
        <v>0</v>
      </c>
      <c r="I117" s="133">
        <v>0</v>
      </c>
      <c r="J117" s="133">
        <v>0</v>
      </c>
      <c r="K117" s="133">
        <v>0</v>
      </c>
      <c r="L117" s="133">
        <v>0</v>
      </c>
      <c r="M117" s="114">
        <f t="shared" si="44"/>
        <v>0</v>
      </c>
      <c r="N117" s="21">
        <f>'[2]D3-Capex'!I83</f>
        <v>0</v>
      </c>
      <c r="O117" s="22">
        <f>'[2]D3-Capex'!J83</f>
        <v>0</v>
      </c>
      <c r="P117" s="23">
        <f>'[2]D3-Capex'!K83</f>
        <v>0</v>
      </c>
    </row>
    <row r="118" spans="1:16" x14ac:dyDescent="0.3">
      <c r="A118" s="112" t="s">
        <v>134</v>
      </c>
      <c r="B118" s="133">
        <v>0</v>
      </c>
      <c r="C118" s="133">
        <v>0</v>
      </c>
      <c r="D118" s="133">
        <v>0</v>
      </c>
      <c r="E118" s="133">
        <v>0</v>
      </c>
      <c r="F118" s="133">
        <v>0</v>
      </c>
      <c r="G118" s="133">
        <v>0</v>
      </c>
      <c r="H118" s="133">
        <v>0</v>
      </c>
      <c r="I118" s="133">
        <v>0</v>
      </c>
      <c r="J118" s="133">
        <v>0</v>
      </c>
      <c r="K118" s="133">
        <v>0</v>
      </c>
      <c r="L118" s="133">
        <v>0</v>
      </c>
      <c r="M118" s="114">
        <f t="shared" si="44"/>
        <v>0</v>
      </c>
      <c r="N118" s="21">
        <f>'[2]D3-Capex'!I84</f>
        <v>0</v>
      </c>
      <c r="O118" s="22">
        <f>'[2]D3-Capex'!J84</f>
        <v>0</v>
      </c>
      <c r="P118" s="23">
        <f>'[2]D3-Capex'!K84</f>
        <v>0</v>
      </c>
    </row>
    <row r="119" spans="1:16" x14ac:dyDescent="0.3">
      <c r="A119" s="112" t="s">
        <v>135</v>
      </c>
      <c r="B119" s="133">
        <v>0</v>
      </c>
      <c r="C119" s="133">
        <v>0</v>
      </c>
      <c r="D119" s="133">
        <v>0</v>
      </c>
      <c r="E119" s="133">
        <v>0</v>
      </c>
      <c r="F119" s="133">
        <v>0</v>
      </c>
      <c r="G119" s="133">
        <v>0</v>
      </c>
      <c r="H119" s="133">
        <v>0</v>
      </c>
      <c r="I119" s="133">
        <v>0</v>
      </c>
      <c r="J119" s="133">
        <v>0</v>
      </c>
      <c r="K119" s="133">
        <v>0</v>
      </c>
      <c r="L119" s="133">
        <v>0</v>
      </c>
      <c r="M119" s="114">
        <f t="shared" si="44"/>
        <v>0</v>
      </c>
      <c r="N119" s="21">
        <f>'[2]D3-Capex'!I85</f>
        <v>0</v>
      </c>
      <c r="O119" s="22">
        <f>'[2]D3-Capex'!J85</f>
        <v>0</v>
      </c>
      <c r="P119" s="23">
        <f>'[2]D3-Capex'!K85</f>
        <v>0</v>
      </c>
    </row>
    <row r="120" spans="1:16" x14ac:dyDescent="0.3">
      <c r="A120" s="112" t="s">
        <v>136</v>
      </c>
      <c r="B120" s="133">
        <v>0</v>
      </c>
      <c r="C120" s="133">
        <v>0</v>
      </c>
      <c r="D120" s="133">
        <v>0</v>
      </c>
      <c r="E120" s="133">
        <v>0</v>
      </c>
      <c r="F120" s="133">
        <v>0</v>
      </c>
      <c r="G120" s="133">
        <v>0</v>
      </c>
      <c r="H120" s="133">
        <v>0</v>
      </c>
      <c r="I120" s="133">
        <v>0</v>
      </c>
      <c r="J120" s="133">
        <v>0</v>
      </c>
      <c r="K120" s="133">
        <v>0</v>
      </c>
      <c r="L120" s="133">
        <v>0</v>
      </c>
      <c r="M120" s="114">
        <f t="shared" si="44"/>
        <v>0</v>
      </c>
      <c r="N120" s="21">
        <f>'[2]D3-Capex'!I86</f>
        <v>0</v>
      </c>
      <c r="O120" s="22">
        <f>'[2]D3-Capex'!J86</f>
        <v>0</v>
      </c>
      <c r="P120" s="23">
        <f>'[2]D3-Capex'!K86</f>
        <v>0</v>
      </c>
    </row>
    <row r="121" spans="1:16" x14ac:dyDescent="0.3">
      <c r="A121" s="112" t="s">
        <v>137</v>
      </c>
      <c r="B121" s="133">
        <v>0</v>
      </c>
      <c r="C121" s="133">
        <v>0</v>
      </c>
      <c r="D121" s="133">
        <v>0</v>
      </c>
      <c r="E121" s="133">
        <v>0</v>
      </c>
      <c r="F121" s="133">
        <v>0</v>
      </c>
      <c r="G121" s="133">
        <v>0</v>
      </c>
      <c r="H121" s="133">
        <v>0</v>
      </c>
      <c r="I121" s="133">
        <v>0</v>
      </c>
      <c r="J121" s="133">
        <v>0</v>
      </c>
      <c r="K121" s="133">
        <v>0</v>
      </c>
      <c r="L121" s="133">
        <v>0</v>
      </c>
      <c r="M121" s="114">
        <f t="shared" si="44"/>
        <v>0</v>
      </c>
      <c r="N121" s="21">
        <f>'[2]D3-Capex'!I87</f>
        <v>0</v>
      </c>
      <c r="O121" s="22">
        <f>'[2]D3-Capex'!J87</f>
        <v>0</v>
      </c>
      <c r="P121" s="23">
        <f>'[2]D3-Capex'!K87</f>
        <v>0</v>
      </c>
    </row>
    <row r="122" spans="1:16" x14ac:dyDescent="0.3">
      <c r="A122" s="112" t="s">
        <v>138</v>
      </c>
      <c r="B122" s="133">
        <v>0</v>
      </c>
      <c r="C122" s="133">
        <v>0</v>
      </c>
      <c r="D122" s="133">
        <v>0</v>
      </c>
      <c r="E122" s="133">
        <v>0</v>
      </c>
      <c r="F122" s="133">
        <v>0</v>
      </c>
      <c r="G122" s="133">
        <v>0</v>
      </c>
      <c r="H122" s="133">
        <v>0</v>
      </c>
      <c r="I122" s="133">
        <v>0</v>
      </c>
      <c r="J122" s="133">
        <v>0</v>
      </c>
      <c r="K122" s="133">
        <v>0</v>
      </c>
      <c r="L122" s="133">
        <v>0</v>
      </c>
      <c r="M122" s="114">
        <f t="shared" si="44"/>
        <v>0</v>
      </c>
      <c r="N122" s="21">
        <f>'[2]D3-Capex'!I88</f>
        <v>0</v>
      </c>
      <c r="O122" s="22">
        <f>'[2]D3-Capex'!J88</f>
        <v>0</v>
      </c>
      <c r="P122" s="23">
        <f>'[2]D3-Capex'!K88</f>
        <v>0</v>
      </c>
    </row>
    <row r="123" spans="1:16" x14ac:dyDescent="0.3">
      <c r="A123" s="112" t="s">
        <v>139</v>
      </c>
      <c r="B123" s="133">
        <v>0</v>
      </c>
      <c r="C123" s="133">
        <v>0</v>
      </c>
      <c r="D123" s="133">
        <v>0</v>
      </c>
      <c r="E123" s="133">
        <v>0</v>
      </c>
      <c r="F123" s="133">
        <v>0</v>
      </c>
      <c r="G123" s="133">
        <v>0</v>
      </c>
      <c r="H123" s="133">
        <v>0</v>
      </c>
      <c r="I123" s="133">
        <v>0</v>
      </c>
      <c r="J123" s="133">
        <v>0</v>
      </c>
      <c r="K123" s="133">
        <v>0</v>
      </c>
      <c r="L123" s="133">
        <v>0</v>
      </c>
      <c r="M123" s="114">
        <f t="shared" si="44"/>
        <v>0</v>
      </c>
      <c r="N123" s="21">
        <f>'[2]D3-Capex'!I89</f>
        <v>0</v>
      </c>
      <c r="O123" s="22">
        <f>'[2]D3-Capex'!J89</f>
        <v>0</v>
      </c>
      <c r="P123" s="23">
        <f>'[2]D3-Capex'!K89</f>
        <v>0</v>
      </c>
    </row>
    <row r="124" spans="1:16" x14ac:dyDescent="0.3">
      <c r="A124" s="112" t="s">
        <v>140</v>
      </c>
      <c r="B124" s="133">
        <v>0</v>
      </c>
      <c r="C124" s="133">
        <v>0</v>
      </c>
      <c r="D124" s="133">
        <v>0</v>
      </c>
      <c r="E124" s="133">
        <v>0</v>
      </c>
      <c r="F124" s="133">
        <v>0</v>
      </c>
      <c r="G124" s="133">
        <v>0</v>
      </c>
      <c r="H124" s="133">
        <v>0</v>
      </c>
      <c r="I124" s="133">
        <v>0</v>
      </c>
      <c r="J124" s="133">
        <v>0</v>
      </c>
      <c r="K124" s="133">
        <v>0</v>
      </c>
      <c r="L124" s="133">
        <v>0</v>
      </c>
      <c r="M124" s="114">
        <f t="shared" si="44"/>
        <v>0</v>
      </c>
      <c r="N124" s="21">
        <f>'[2]D3-Capex'!I90</f>
        <v>0</v>
      </c>
      <c r="O124" s="22">
        <f>'[2]D3-Capex'!J90</f>
        <v>0</v>
      </c>
      <c r="P124" s="23">
        <f>'[2]D3-Capex'!K90</f>
        <v>0</v>
      </c>
    </row>
    <row r="125" spans="1:16" x14ac:dyDescent="0.3">
      <c r="A125" s="112" t="s">
        <v>141</v>
      </c>
      <c r="B125" s="133">
        <v>0</v>
      </c>
      <c r="C125" s="133">
        <v>0</v>
      </c>
      <c r="D125" s="133">
        <v>0</v>
      </c>
      <c r="E125" s="133">
        <v>0</v>
      </c>
      <c r="F125" s="133">
        <v>0</v>
      </c>
      <c r="G125" s="133">
        <v>0</v>
      </c>
      <c r="H125" s="133">
        <v>0</v>
      </c>
      <c r="I125" s="133">
        <v>0</v>
      </c>
      <c r="J125" s="133">
        <v>0</v>
      </c>
      <c r="K125" s="133">
        <v>0</v>
      </c>
      <c r="L125" s="133">
        <v>0</v>
      </c>
      <c r="M125" s="114">
        <f t="shared" si="44"/>
        <v>0</v>
      </c>
      <c r="N125" s="21">
        <f>'[2]D3-Capex'!I91</f>
        <v>0</v>
      </c>
      <c r="O125" s="22">
        <f>'[2]D3-Capex'!J91</f>
        <v>0</v>
      </c>
      <c r="P125" s="23">
        <f>'[2]D3-Capex'!K91</f>
        <v>0</v>
      </c>
    </row>
    <row r="126" spans="1:16" x14ac:dyDescent="0.3">
      <c r="A126" s="112" t="s">
        <v>142</v>
      </c>
      <c r="B126" s="133">
        <v>0</v>
      </c>
      <c r="C126" s="133">
        <v>0</v>
      </c>
      <c r="D126" s="133">
        <v>0</v>
      </c>
      <c r="E126" s="133">
        <v>0</v>
      </c>
      <c r="F126" s="133">
        <v>0</v>
      </c>
      <c r="G126" s="133">
        <v>0</v>
      </c>
      <c r="H126" s="133">
        <v>0</v>
      </c>
      <c r="I126" s="133">
        <v>0</v>
      </c>
      <c r="J126" s="133">
        <v>0</v>
      </c>
      <c r="K126" s="133">
        <v>0</v>
      </c>
      <c r="L126" s="133">
        <v>0</v>
      </c>
      <c r="M126" s="114">
        <f t="shared" si="44"/>
        <v>0</v>
      </c>
      <c r="N126" s="21">
        <f>'[2]D3-Capex'!I92</f>
        <v>0</v>
      </c>
      <c r="O126" s="22">
        <f>'[2]D3-Capex'!J92</f>
        <v>0</v>
      </c>
      <c r="P126" s="23">
        <f>'[2]D3-Capex'!K92</f>
        <v>0</v>
      </c>
    </row>
    <row r="127" spans="1:16" x14ac:dyDescent="0.3">
      <c r="A127" s="112" t="s">
        <v>143</v>
      </c>
      <c r="B127" s="133">
        <v>0</v>
      </c>
      <c r="C127" s="133">
        <v>0</v>
      </c>
      <c r="D127" s="133">
        <v>0</v>
      </c>
      <c r="E127" s="133">
        <v>0</v>
      </c>
      <c r="F127" s="133">
        <v>0</v>
      </c>
      <c r="G127" s="133">
        <v>0</v>
      </c>
      <c r="H127" s="133">
        <v>0</v>
      </c>
      <c r="I127" s="133">
        <v>0</v>
      </c>
      <c r="J127" s="133">
        <v>0</v>
      </c>
      <c r="K127" s="133">
        <v>0</v>
      </c>
      <c r="L127" s="133">
        <v>0</v>
      </c>
      <c r="M127" s="114">
        <f t="shared" si="44"/>
        <v>0</v>
      </c>
      <c r="N127" s="21">
        <f>'[2]D3-Capex'!I93</f>
        <v>0</v>
      </c>
      <c r="O127" s="22">
        <f>'[2]D3-Capex'!J93</f>
        <v>0</v>
      </c>
      <c r="P127" s="23">
        <f>'[2]D3-Capex'!K93</f>
        <v>0</v>
      </c>
    </row>
    <row r="128" spans="1:16" x14ac:dyDescent="0.3">
      <c r="A128" s="112" t="s">
        <v>144</v>
      </c>
      <c r="B128" s="133">
        <v>0</v>
      </c>
      <c r="C128" s="133">
        <v>0</v>
      </c>
      <c r="D128" s="133">
        <v>0</v>
      </c>
      <c r="E128" s="133">
        <v>0</v>
      </c>
      <c r="F128" s="133">
        <v>0</v>
      </c>
      <c r="G128" s="133">
        <v>0</v>
      </c>
      <c r="H128" s="133">
        <v>0</v>
      </c>
      <c r="I128" s="133">
        <v>0</v>
      </c>
      <c r="J128" s="133">
        <v>0</v>
      </c>
      <c r="K128" s="133">
        <v>0</v>
      </c>
      <c r="L128" s="133">
        <v>0</v>
      </c>
      <c r="M128" s="114">
        <f t="shared" si="44"/>
        <v>0</v>
      </c>
      <c r="N128" s="21">
        <f>'[2]D3-Capex'!I94</f>
        <v>0</v>
      </c>
      <c r="O128" s="22">
        <f>'[2]D3-Capex'!J94</f>
        <v>0</v>
      </c>
      <c r="P128" s="23">
        <f>'[2]D3-Capex'!K94</f>
        <v>0</v>
      </c>
    </row>
    <row r="129" spans="1:16" x14ac:dyDescent="0.3">
      <c r="A129" s="112" t="s">
        <v>145</v>
      </c>
      <c r="B129" s="133">
        <v>0</v>
      </c>
      <c r="C129" s="133">
        <v>0</v>
      </c>
      <c r="D129" s="133">
        <v>0</v>
      </c>
      <c r="E129" s="133">
        <v>0</v>
      </c>
      <c r="F129" s="133">
        <v>0</v>
      </c>
      <c r="G129" s="133">
        <v>0</v>
      </c>
      <c r="H129" s="133">
        <v>0</v>
      </c>
      <c r="I129" s="133">
        <v>0</v>
      </c>
      <c r="J129" s="133">
        <v>0</v>
      </c>
      <c r="K129" s="133">
        <v>0</v>
      </c>
      <c r="L129" s="133">
        <v>0</v>
      </c>
      <c r="M129" s="114">
        <f t="shared" si="44"/>
        <v>0</v>
      </c>
      <c r="N129" s="21">
        <f>'[2]D3-Capex'!I95</f>
        <v>0</v>
      </c>
      <c r="O129" s="22">
        <f>'[2]D3-Capex'!J95</f>
        <v>0</v>
      </c>
      <c r="P129" s="23">
        <f>'[2]D3-Capex'!K95</f>
        <v>0</v>
      </c>
    </row>
    <row r="130" spans="1:16" x14ac:dyDescent="0.3">
      <c r="A130" s="112" t="s">
        <v>146</v>
      </c>
      <c r="B130" s="133">
        <v>0</v>
      </c>
      <c r="C130" s="133">
        <v>0</v>
      </c>
      <c r="D130" s="133">
        <v>0</v>
      </c>
      <c r="E130" s="133">
        <v>0</v>
      </c>
      <c r="F130" s="133">
        <v>0</v>
      </c>
      <c r="G130" s="133">
        <v>0</v>
      </c>
      <c r="H130" s="133">
        <v>0</v>
      </c>
      <c r="I130" s="133">
        <v>0</v>
      </c>
      <c r="J130" s="133">
        <v>0</v>
      </c>
      <c r="K130" s="133">
        <v>0</v>
      </c>
      <c r="L130" s="133">
        <v>0</v>
      </c>
      <c r="M130" s="114">
        <f t="shared" si="44"/>
        <v>0</v>
      </c>
      <c r="N130" s="21">
        <f>'[2]D3-Capex'!I96</f>
        <v>0</v>
      </c>
      <c r="O130" s="22">
        <f>'[2]D3-Capex'!J96</f>
        <v>0</v>
      </c>
      <c r="P130" s="23">
        <f>'[2]D3-Capex'!K96</f>
        <v>0</v>
      </c>
    </row>
    <row r="131" spans="1:16" x14ac:dyDescent="0.3">
      <c r="A131" s="112" t="s">
        <v>74</v>
      </c>
      <c r="B131" s="133">
        <v>0</v>
      </c>
      <c r="C131" s="133">
        <v>0</v>
      </c>
      <c r="D131" s="133">
        <v>0</v>
      </c>
      <c r="E131" s="133">
        <v>0</v>
      </c>
      <c r="F131" s="133">
        <v>0</v>
      </c>
      <c r="G131" s="133">
        <v>0</v>
      </c>
      <c r="H131" s="133">
        <v>0</v>
      </c>
      <c r="I131" s="133">
        <v>0</v>
      </c>
      <c r="J131" s="133">
        <v>0</v>
      </c>
      <c r="K131" s="133">
        <v>0</v>
      </c>
      <c r="L131" s="133">
        <v>0</v>
      </c>
      <c r="M131" s="114">
        <f t="shared" si="44"/>
        <v>0</v>
      </c>
      <c r="N131" s="21">
        <f>'[2]D3-Capex'!I97</f>
        <v>0</v>
      </c>
      <c r="O131" s="22">
        <f>'[2]D3-Capex'!J97</f>
        <v>0</v>
      </c>
      <c r="P131" s="23">
        <f>'[2]D3-Capex'!K97</f>
        <v>0</v>
      </c>
    </row>
    <row r="132" spans="1:16" x14ac:dyDescent="0.3">
      <c r="A132" s="57" t="s">
        <v>147</v>
      </c>
      <c r="B132" s="22">
        <f>SUM(B133:B135)</f>
        <v>0</v>
      </c>
      <c r="C132" s="22">
        <f t="shared" ref="C132" si="55">SUM(C133:C135)</f>
        <v>0</v>
      </c>
      <c r="D132" s="22">
        <f>SUM(D133:D135)</f>
        <v>0</v>
      </c>
      <c r="E132" s="22">
        <f t="shared" ref="E132" si="56">SUM(E133:E135)</f>
        <v>0</v>
      </c>
      <c r="F132" s="22">
        <f>SUM(F133:F135)</f>
        <v>0</v>
      </c>
      <c r="G132" s="22">
        <f t="shared" ref="G132" si="57">SUM(G133:G135)</f>
        <v>0</v>
      </c>
      <c r="H132" s="22">
        <f>SUM(H133:H135)</f>
        <v>0</v>
      </c>
      <c r="I132" s="22">
        <f t="shared" ref="I132" si="58">SUM(I133:I135)</f>
        <v>0</v>
      </c>
      <c r="J132" s="22">
        <f>SUM(J133:J135)</f>
        <v>0</v>
      </c>
      <c r="K132" s="22">
        <f t="shared" ref="K132:L132" si="59">SUM(K133:K135)</f>
        <v>0</v>
      </c>
      <c r="L132" s="22">
        <f t="shared" si="59"/>
        <v>0</v>
      </c>
      <c r="M132" s="114">
        <f t="shared" si="44"/>
        <v>0</v>
      </c>
      <c r="N132" s="21">
        <f>'[2]D3-Capex'!I98</f>
        <v>0</v>
      </c>
      <c r="O132" s="22">
        <f>'[2]D3-Capex'!J98</f>
        <v>0</v>
      </c>
      <c r="P132" s="23">
        <f>'[2]D3-Capex'!K98</f>
        <v>0</v>
      </c>
    </row>
    <row r="133" spans="1:16" x14ac:dyDescent="0.3">
      <c r="A133" s="112" t="s">
        <v>148</v>
      </c>
      <c r="B133" s="133">
        <v>0</v>
      </c>
      <c r="C133" s="133">
        <v>0</v>
      </c>
      <c r="D133" s="133">
        <v>0</v>
      </c>
      <c r="E133" s="133">
        <v>0</v>
      </c>
      <c r="F133" s="133">
        <v>0</v>
      </c>
      <c r="G133" s="133">
        <v>0</v>
      </c>
      <c r="H133" s="133">
        <v>0</v>
      </c>
      <c r="I133" s="133">
        <v>0</v>
      </c>
      <c r="J133" s="133">
        <v>0</v>
      </c>
      <c r="K133" s="133">
        <v>0</v>
      </c>
      <c r="L133" s="133">
        <v>0</v>
      </c>
      <c r="M133" s="114">
        <f t="shared" si="44"/>
        <v>0</v>
      </c>
      <c r="N133" s="21">
        <f>'[2]D3-Capex'!I99</f>
        <v>0</v>
      </c>
      <c r="O133" s="22">
        <f>'[2]D3-Capex'!J99</f>
        <v>0</v>
      </c>
      <c r="P133" s="23">
        <f>'[2]D3-Capex'!K99</f>
        <v>0</v>
      </c>
    </row>
    <row r="134" spans="1:16" x14ac:dyDescent="0.3">
      <c r="A134" s="112" t="s">
        <v>149</v>
      </c>
      <c r="B134" s="133">
        <v>0</v>
      </c>
      <c r="C134" s="133">
        <v>0</v>
      </c>
      <c r="D134" s="133">
        <v>0</v>
      </c>
      <c r="E134" s="133">
        <v>0</v>
      </c>
      <c r="F134" s="133">
        <v>0</v>
      </c>
      <c r="G134" s="133">
        <v>0</v>
      </c>
      <c r="H134" s="133">
        <v>0</v>
      </c>
      <c r="I134" s="133">
        <v>0</v>
      </c>
      <c r="J134" s="133">
        <v>0</v>
      </c>
      <c r="K134" s="133">
        <v>0</v>
      </c>
      <c r="L134" s="133">
        <v>0</v>
      </c>
      <c r="M134" s="114">
        <f t="shared" si="44"/>
        <v>0</v>
      </c>
      <c r="N134" s="21">
        <f>'[2]D3-Capex'!I100</f>
        <v>0</v>
      </c>
      <c r="O134" s="22">
        <f>'[2]D3-Capex'!J100</f>
        <v>0</v>
      </c>
      <c r="P134" s="23">
        <f>'[2]D3-Capex'!K100</f>
        <v>0</v>
      </c>
    </row>
    <row r="135" spans="1:16" x14ac:dyDescent="0.3">
      <c r="A135" s="112" t="s">
        <v>74</v>
      </c>
      <c r="B135" s="133">
        <v>0</v>
      </c>
      <c r="C135" s="133">
        <v>0</v>
      </c>
      <c r="D135" s="133">
        <v>0</v>
      </c>
      <c r="E135" s="133">
        <v>0</v>
      </c>
      <c r="F135" s="133">
        <v>0</v>
      </c>
      <c r="G135" s="133">
        <v>0</v>
      </c>
      <c r="H135" s="133">
        <v>0</v>
      </c>
      <c r="I135" s="133">
        <v>0</v>
      </c>
      <c r="J135" s="133">
        <v>0</v>
      </c>
      <c r="K135" s="133">
        <v>0</v>
      </c>
      <c r="L135" s="133">
        <v>0</v>
      </c>
      <c r="M135" s="114">
        <f t="shared" si="44"/>
        <v>0</v>
      </c>
      <c r="N135" s="21">
        <f>'[2]D3-Capex'!I101</f>
        <v>0</v>
      </c>
      <c r="O135" s="22">
        <f>'[2]D3-Capex'!J101</f>
        <v>0</v>
      </c>
      <c r="P135" s="23">
        <f>'[2]D3-Capex'!K101</f>
        <v>0</v>
      </c>
    </row>
    <row r="136" spans="1:16" x14ac:dyDescent="0.3">
      <c r="A136" s="80"/>
      <c r="B136" s="22"/>
      <c r="C136" s="22"/>
      <c r="D136" s="22"/>
      <c r="E136" s="22"/>
      <c r="F136" s="22"/>
      <c r="G136" s="22"/>
      <c r="H136" s="22"/>
      <c r="I136" s="22"/>
      <c r="J136" s="22"/>
      <c r="K136" s="22"/>
      <c r="L136" s="22"/>
      <c r="M136" s="114"/>
      <c r="N136" s="21"/>
      <c r="O136" s="22"/>
      <c r="P136" s="23"/>
    </row>
    <row r="137" spans="1:16" x14ac:dyDescent="0.3">
      <c r="A137" s="60" t="s">
        <v>150</v>
      </c>
      <c r="B137" s="22">
        <f>SUM(B138:B142)</f>
        <v>0</v>
      </c>
      <c r="C137" s="22">
        <f t="shared" ref="C137" si="60">SUM(C138:C142)</f>
        <v>0</v>
      </c>
      <c r="D137" s="22">
        <f>SUM(D138:D142)</f>
        <v>0</v>
      </c>
      <c r="E137" s="22">
        <f t="shared" ref="E137" si="61">SUM(E138:E142)</f>
        <v>0</v>
      </c>
      <c r="F137" s="22">
        <f>SUM(F138:F142)</f>
        <v>0</v>
      </c>
      <c r="G137" s="22">
        <f t="shared" ref="G137" si="62">SUM(G138:G142)</f>
        <v>0</v>
      </c>
      <c r="H137" s="22">
        <f>SUM(H138:H142)</f>
        <v>0</v>
      </c>
      <c r="I137" s="22">
        <f t="shared" ref="I137" si="63">SUM(I138:I142)</f>
        <v>0</v>
      </c>
      <c r="J137" s="22">
        <f>SUM(J138:J142)</f>
        <v>0</v>
      </c>
      <c r="K137" s="22">
        <f t="shared" ref="K137:L137" si="64">SUM(K138:K142)</f>
        <v>0</v>
      </c>
      <c r="L137" s="22">
        <f t="shared" si="64"/>
        <v>0</v>
      </c>
      <c r="M137" s="114">
        <f t="shared" si="44"/>
        <v>0</v>
      </c>
      <c r="N137" s="21">
        <f>'[2]D3-Capex'!I103</f>
        <v>0</v>
      </c>
      <c r="O137" s="22">
        <f>'[2]D3-Capex'!J103</f>
        <v>0</v>
      </c>
      <c r="P137" s="23">
        <f>'[2]D3-Capex'!K103</f>
        <v>0</v>
      </c>
    </row>
    <row r="138" spans="1:16" x14ac:dyDescent="0.3">
      <c r="A138" s="57" t="s">
        <v>151</v>
      </c>
      <c r="B138" s="330">
        <v>0</v>
      </c>
      <c r="C138" s="330">
        <v>0</v>
      </c>
      <c r="D138" s="330">
        <v>0</v>
      </c>
      <c r="E138" s="330">
        <v>0</v>
      </c>
      <c r="F138" s="330">
        <v>0</v>
      </c>
      <c r="G138" s="330">
        <v>0</v>
      </c>
      <c r="H138" s="330">
        <v>0</v>
      </c>
      <c r="I138" s="330">
        <v>0</v>
      </c>
      <c r="J138" s="330">
        <v>0</v>
      </c>
      <c r="K138" s="330">
        <v>0</v>
      </c>
      <c r="L138" s="330">
        <v>0</v>
      </c>
      <c r="M138" s="114">
        <f t="shared" si="44"/>
        <v>0</v>
      </c>
      <c r="N138" s="21">
        <f>'[2]D3-Capex'!I104</f>
        <v>0</v>
      </c>
      <c r="O138" s="22">
        <f>'[2]D3-Capex'!J104</f>
        <v>0</v>
      </c>
      <c r="P138" s="23">
        <f>'[2]D3-Capex'!K104</f>
        <v>0</v>
      </c>
    </row>
    <row r="139" spans="1:16" x14ac:dyDescent="0.3">
      <c r="A139" s="57" t="s">
        <v>152</v>
      </c>
      <c r="B139" s="331">
        <v>0</v>
      </c>
      <c r="C139" s="331">
        <v>0</v>
      </c>
      <c r="D139" s="331">
        <v>0</v>
      </c>
      <c r="E139" s="331">
        <v>0</v>
      </c>
      <c r="F139" s="331">
        <v>0</v>
      </c>
      <c r="G139" s="331">
        <v>0</v>
      </c>
      <c r="H139" s="331">
        <v>0</v>
      </c>
      <c r="I139" s="331">
        <v>0</v>
      </c>
      <c r="J139" s="331">
        <v>0</v>
      </c>
      <c r="K139" s="331">
        <v>0</v>
      </c>
      <c r="L139" s="331">
        <v>0</v>
      </c>
      <c r="M139" s="114">
        <f t="shared" si="44"/>
        <v>0</v>
      </c>
      <c r="N139" s="21">
        <f>'[2]D3-Capex'!I105</f>
        <v>0</v>
      </c>
      <c r="O139" s="22">
        <f>'[2]D3-Capex'!J105</f>
        <v>0</v>
      </c>
      <c r="P139" s="23">
        <f>'[2]D3-Capex'!K105</f>
        <v>0</v>
      </c>
    </row>
    <row r="140" spans="1:16" x14ac:dyDescent="0.3">
      <c r="A140" s="57" t="s">
        <v>153</v>
      </c>
      <c r="B140" s="331">
        <v>0</v>
      </c>
      <c r="C140" s="331">
        <v>0</v>
      </c>
      <c r="D140" s="331">
        <v>0</v>
      </c>
      <c r="E140" s="331">
        <v>0</v>
      </c>
      <c r="F140" s="331">
        <v>0</v>
      </c>
      <c r="G140" s="331">
        <v>0</v>
      </c>
      <c r="H140" s="331">
        <v>0</v>
      </c>
      <c r="I140" s="331">
        <v>0</v>
      </c>
      <c r="J140" s="331">
        <v>0</v>
      </c>
      <c r="K140" s="331">
        <v>0</v>
      </c>
      <c r="L140" s="331">
        <v>0</v>
      </c>
      <c r="M140" s="114">
        <f t="shared" si="44"/>
        <v>0</v>
      </c>
      <c r="N140" s="21">
        <f>'[2]D3-Capex'!I106</f>
        <v>0</v>
      </c>
      <c r="O140" s="22">
        <f>'[2]D3-Capex'!J106</f>
        <v>0</v>
      </c>
      <c r="P140" s="23">
        <f>'[2]D3-Capex'!K106</f>
        <v>0</v>
      </c>
    </row>
    <row r="141" spans="1:16" x14ac:dyDescent="0.3">
      <c r="A141" s="57" t="s">
        <v>154</v>
      </c>
      <c r="B141" s="331">
        <v>0</v>
      </c>
      <c r="C141" s="331">
        <v>0</v>
      </c>
      <c r="D141" s="331">
        <v>0</v>
      </c>
      <c r="E141" s="331">
        <v>0</v>
      </c>
      <c r="F141" s="331">
        <v>0</v>
      </c>
      <c r="G141" s="331">
        <v>0</v>
      </c>
      <c r="H141" s="331">
        <v>0</v>
      </c>
      <c r="I141" s="331">
        <v>0</v>
      </c>
      <c r="J141" s="331">
        <v>0</v>
      </c>
      <c r="K141" s="331">
        <v>0</v>
      </c>
      <c r="L141" s="331">
        <v>0</v>
      </c>
      <c r="M141" s="114">
        <f t="shared" si="44"/>
        <v>0</v>
      </c>
      <c r="N141" s="21">
        <f>'[2]D3-Capex'!I107</f>
        <v>0</v>
      </c>
      <c r="O141" s="22">
        <f>'[2]D3-Capex'!J107</f>
        <v>0</v>
      </c>
      <c r="P141" s="23">
        <f>'[2]D3-Capex'!K107</f>
        <v>0</v>
      </c>
    </row>
    <row r="142" spans="1:16" x14ac:dyDescent="0.3">
      <c r="A142" s="57" t="s">
        <v>155</v>
      </c>
      <c r="B142" s="331">
        <v>0</v>
      </c>
      <c r="C142" s="331">
        <v>0</v>
      </c>
      <c r="D142" s="331">
        <v>0</v>
      </c>
      <c r="E142" s="331">
        <v>0</v>
      </c>
      <c r="F142" s="331">
        <v>0</v>
      </c>
      <c r="G142" s="331">
        <v>0</v>
      </c>
      <c r="H142" s="331">
        <v>0</v>
      </c>
      <c r="I142" s="331">
        <v>0</v>
      </c>
      <c r="J142" s="331">
        <v>0</v>
      </c>
      <c r="K142" s="331">
        <v>0</v>
      </c>
      <c r="L142" s="331">
        <v>0</v>
      </c>
      <c r="M142" s="114">
        <f t="shared" si="44"/>
        <v>0</v>
      </c>
      <c r="N142" s="21">
        <f>'[2]D3-Capex'!I108</f>
        <v>0</v>
      </c>
      <c r="O142" s="22">
        <f>'[2]D3-Capex'!J108</f>
        <v>0</v>
      </c>
      <c r="P142" s="23">
        <f>'[2]D3-Capex'!K108</f>
        <v>0</v>
      </c>
    </row>
    <row r="143" spans="1:16" x14ac:dyDescent="0.3">
      <c r="A143" s="80"/>
      <c r="B143" s="22"/>
      <c r="C143" s="22"/>
      <c r="D143" s="22"/>
      <c r="E143" s="22"/>
      <c r="F143" s="22"/>
      <c r="G143" s="22"/>
      <c r="H143" s="22"/>
      <c r="I143" s="22"/>
      <c r="J143" s="22"/>
      <c r="K143" s="22"/>
      <c r="L143" s="22"/>
      <c r="M143" s="114"/>
      <c r="N143" s="21"/>
      <c r="O143" s="22"/>
      <c r="P143" s="23"/>
    </row>
    <row r="144" spans="1:16" x14ac:dyDescent="0.3">
      <c r="A144" s="60" t="s">
        <v>156</v>
      </c>
      <c r="B144" s="34">
        <f>+B145+B148</f>
        <v>0</v>
      </c>
      <c r="C144" s="34">
        <f t="shared" ref="C144" si="65">+C145+C148</f>
        <v>0</v>
      </c>
      <c r="D144" s="34">
        <f>+D145+D148</f>
        <v>0</v>
      </c>
      <c r="E144" s="34">
        <f t="shared" ref="E144" si="66">+E145+E148</f>
        <v>0</v>
      </c>
      <c r="F144" s="34">
        <f>+F145+F148</f>
        <v>0</v>
      </c>
      <c r="G144" s="34">
        <f t="shared" ref="G144" si="67">+G145+G148</f>
        <v>0</v>
      </c>
      <c r="H144" s="34">
        <f>+H145+H148</f>
        <v>0</v>
      </c>
      <c r="I144" s="34">
        <f t="shared" ref="I144" si="68">+I145+I148</f>
        <v>0</v>
      </c>
      <c r="J144" s="34">
        <f>+J145+J148</f>
        <v>0</v>
      </c>
      <c r="K144" s="34">
        <f t="shared" ref="K144:L144" si="69">+K145+K148</f>
        <v>0</v>
      </c>
      <c r="L144" s="34">
        <f t="shared" si="69"/>
        <v>0</v>
      </c>
      <c r="M144" s="114">
        <f t="shared" si="44"/>
        <v>0</v>
      </c>
      <c r="N144" s="21">
        <f>'[2]D3-Capex'!I110</f>
        <v>0</v>
      </c>
      <c r="O144" s="22">
        <f>'[2]D3-Capex'!J110</f>
        <v>0</v>
      </c>
      <c r="P144" s="23">
        <f>'[2]D3-Capex'!K110</f>
        <v>0</v>
      </c>
    </row>
    <row r="145" spans="1:16" x14ac:dyDescent="0.3">
      <c r="A145" s="57" t="s">
        <v>157</v>
      </c>
      <c r="B145" s="18">
        <f t="shared" ref="B145:L145" si="70">SUM(B146:B147)</f>
        <v>0</v>
      </c>
      <c r="C145" s="18">
        <f t="shared" si="70"/>
        <v>0</v>
      </c>
      <c r="D145" s="18">
        <f t="shared" si="70"/>
        <v>0</v>
      </c>
      <c r="E145" s="18">
        <f t="shared" si="70"/>
        <v>0</v>
      </c>
      <c r="F145" s="18">
        <f t="shared" si="70"/>
        <v>0</v>
      </c>
      <c r="G145" s="18">
        <f t="shared" si="70"/>
        <v>0</v>
      </c>
      <c r="H145" s="18">
        <f t="shared" si="70"/>
        <v>0</v>
      </c>
      <c r="I145" s="18">
        <f t="shared" si="70"/>
        <v>0</v>
      </c>
      <c r="J145" s="18">
        <f t="shared" si="70"/>
        <v>0</v>
      </c>
      <c r="K145" s="18">
        <f t="shared" si="70"/>
        <v>0</v>
      </c>
      <c r="L145" s="18">
        <f t="shared" si="70"/>
        <v>0</v>
      </c>
      <c r="M145" s="114">
        <f t="shared" si="44"/>
        <v>0</v>
      </c>
      <c r="N145" s="21">
        <f>'[2]D3-Capex'!I111</f>
        <v>0</v>
      </c>
      <c r="O145" s="22">
        <f>'[2]D3-Capex'!J111</f>
        <v>0</v>
      </c>
      <c r="P145" s="23">
        <f>'[2]D3-Capex'!K111</f>
        <v>0</v>
      </c>
    </row>
    <row r="146" spans="1:16" x14ac:dyDescent="0.3">
      <c r="A146" s="112" t="s">
        <v>158</v>
      </c>
      <c r="B146" s="133">
        <v>0</v>
      </c>
      <c r="C146" s="133">
        <v>0</v>
      </c>
      <c r="D146" s="133">
        <v>0</v>
      </c>
      <c r="E146" s="133">
        <v>0</v>
      </c>
      <c r="F146" s="133">
        <v>0</v>
      </c>
      <c r="G146" s="133">
        <v>0</v>
      </c>
      <c r="H146" s="133">
        <v>0</v>
      </c>
      <c r="I146" s="133">
        <v>0</v>
      </c>
      <c r="J146" s="133">
        <v>0</v>
      </c>
      <c r="K146" s="133">
        <v>0</v>
      </c>
      <c r="L146" s="133">
        <v>0</v>
      </c>
      <c r="M146" s="114">
        <f t="shared" si="44"/>
        <v>0</v>
      </c>
      <c r="N146" s="21">
        <f>'[2]D3-Capex'!I112</f>
        <v>0</v>
      </c>
      <c r="O146" s="22">
        <f>'[2]D3-Capex'!J112</f>
        <v>0</v>
      </c>
      <c r="P146" s="23">
        <f>'[2]D3-Capex'!K112</f>
        <v>0</v>
      </c>
    </row>
    <row r="147" spans="1:16" x14ac:dyDescent="0.3">
      <c r="A147" s="112" t="s">
        <v>159</v>
      </c>
      <c r="B147" s="133">
        <v>0</v>
      </c>
      <c r="C147" s="133">
        <v>0</v>
      </c>
      <c r="D147" s="133">
        <v>0</v>
      </c>
      <c r="E147" s="133">
        <v>0</v>
      </c>
      <c r="F147" s="133">
        <v>0</v>
      </c>
      <c r="G147" s="133">
        <v>0</v>
      </c>
      <c r="H147" s="133">
        <v>0</v>
      </c>
      <c r="I147" s="133">
        <v>0</v>
      </c>
      <c r="J147" s="133">
        <v>0</v>
      </c>
      <c r="K147" s="133">
        <v>0</v>
      </c>
      <c r="L147" s="133">
        <v>0</v>
      </c>
      <c r="M147" s="114">
        <f t="shared" si="44"/>
        <v>0</v>
      </c>
      <c r="N147" s="21">
        <f>'[2]D3-Capex'!I113</f>
        <v>0</v>
      </c>
      <c r="O147" s="22">
        <f>'[2]D3-Capex'!J113</f>
        <v>0</v>
      </c>
      <c r="P147" s="23">
        <f>'[2]D3-Capex'!K113</f>
        <v>0</v>
      </c>
    </row>
    <row r="148" spans="1:16" x14ac:dyDescent="0.3">
      <c r="A148" s="57" t="s">
        <v>160</v>
      </c>
      <c r="B148" s="22">
        <f>SUM(B149:B150)</f>
        <v>0</v>
      </c>
      <c r="C148" s="22">
        <f t="shared" ref="C148" si="71">SUM(C149:C150)</f>
        <v>0</v>
      </c>
      <c r="D148" s="22">
        <f>SUM(D149:D150)</f>
        <v>0</v>
      </c>
      <c r="E148" s="22">
        <f t="shared" ref="E148" si="72">SUM(E149:E150)</f>
        <v>0</v>
      </c>
      <c r="F148" s="22">
        <f>SUM(F149:F150)</f>
        <v>0</v>
      </c>
      <c r="G148" s="22">
        <f t="shared" ref="G148" si="73">SUM(G149:G150)</f>
        <v>0</v>
      </c>
      <c r="H148" s="22">
        <f>SUM(H149:H150)</f>
        <v>0</v>
      </c>
      <c r="I148" s="22">
        <f t="shared" ref="I148" si="74">SUM(I149:I150)</f>
        <v>0</v>
      </c>
      <c r="J148" s="22">
        <f>SUM(J149:J150)</f>
        <v>0</v>
      </c>
      <c r="K148" s="22">
        <f t="shared" ref="K148:L148" si="75">SUM(K149:K150)</f>
        <v>0</v>
      </c>
      <c r="L148" s="22">
        <f t="shared" si="75"/>
        <v>0</v>
      </c>
      <c r="M148" s="114">
        <f t="shared" si="44"/>
        <v>0</v>
      </c>
      <c r="N148" s="21">
        <f>'[2]D3-Capex'!I114</f>
        <v>0</v>
      </c>
      <c r="O148" s="22">
        <f>'[2]D3-Capex'!J114</f>
        <v>0</v>
      </c>
      <c r="P148" s="23">
        <f>'[2]D3-Capex'!K114</f>
        <v>0</v>
      </c>
    </row>
    <row r="149" spans="1:16" x14ac:dyDescent="0.3">
      <c r="A149" s="112" t="s">
        <v>158</v>
      </c>
      <c r="B149" s="133">
        <v>0</v>
      </c>
      <c r="C149" s="133">
        <v>0</v>
      </c>
      <c r="D149" s="133">
        <v>0</v>
      </c>
      <c r="E149" s="133">
        <v>0</v>
      </c>
      <c r="F149" s="133">
        <v>0</v>
      </c>
      <c r="G149" s="133">
        <v>0</v>
      </c>
      <c r="H149" s="133">
        <v>0</v>
      </c>
      <c r="I149" s="133">
        <v>0</v>
      </c>
      <c r="J149" s="133">
        <v>0</v>
      </c>
      <c r="K149" s="133">
        <v>0</v>
      </c>
      <c r="L149" s="133">
        <v>0</v>
      </c>
      <c r="M149" s="114">
        <f t="shared" si="44"/>
        <v>0</v>
      </c>
      <c r="N149" s="21">
        <f>'[2]D3-Capex'!I115</f>
        <v>0</v>
      </c>
      <c r="O149" s="22">
        <f>'[2]D3-Capex'!J115</f>
        <v>0</v>
      </c>
      <c r="P149" s="23">
        <f>'[2]D3-Capex'!K115</f>
        <v>0</v>
      </c>
    </row>
    <row r="150" spans="1:16" x14ac:dyDescent="0.3">
      <c r="A150" s="112" t="s">
        <v>159</v>
      </c>
      <c r="B150" s="133">
        <v>0</v>
      </c>
      <c r="C150" s="133">
        <v>0</v>
      </c>
      <c r="D150" s="133">
        <v>0</v>
      </c>
      <c r="E150" s="133">
        <v>0</v>
      </c>
      <c r="F150" s="133">
        <v>0</v>
      </c>
      <c r="G150" s="133">
        <v>0</v>
      </c>
      <c r="H150" s="133">
        <v>0</v>
      </c>
      <c r="I150" s="133">
        <v>0</v>
      </c>
      <c r="J150" s="133">
        <v>0</v>
      </c>
      <c r="K150" s="133">
        <v>0</v>
      </c>
      <c r="L150" s="133">
        <v>0</v>
      </c>
      <c r="M150" s="114">
        <f t="shared" si="44"/>
        <v>0</v>
      </c>
      <c r="N150" s="21">
        <f>'[2]D3-Capex'!I116</f>
        <v>0</v>
      </c>
      <c r="O150" s="22">
        <f>'[2]D3-Capex'!J116</f>
        <v>0</v>
      </c>
      <c r="P150" s="23">
        <f>'[2]D3-Capex'!K116</f>
        <v>0</v>
      </c>
    </row>
    <row r="151" spans="1:16" x14ac:dyDescent="0.3">
      <c r="A151" s="80"/>
      <c r="B151" s="22"/>
      <c r="C151" s="22"/>
      <c r="D151" s="22"/>
      <c r="E151" s="22"/>
      <c r="F151" s="22"/>
      <c r="G151" s="22"/>
      <c r="H151" s="22"/>
      <c r="I151" s="22"/>
      <c r="J151" s="22"/>
      <c r="K151" s="22"/>
      <c r="L151" s="22"/>
      <c r="M151" s="114"/>
      <c r="N151" s="21"/>
      <c r="O151" s="22"/>
      <c r="P151" s="23"/>
    </row>
    <row r="152" spans="1:16" x14ac:dyDescent="0.3">
      <c r="A152" s="60" t="s">
        <v>161</v>
      </c>
      <c r="B152" s="34">
        <f>+B153+B165</f>
        <v>0</v>
      </c>
      <c r="C152" s="34">
        <f t="shared" ref="C152" si="76">+C153+C165</f>
        <v>0</v>
      </c>
      <c r="D152" s="34">
        <f>+D153+D165</f>
        <v>0</v>
      </c>
      <c r="E152" s="34">
        <f t="shared" ref="E152" si="77">+E153+E165</f>
        <v>0</v>
      </c>
      <c r="F152" s="34">
        <f>+F153+F165</f>
        <v>0</v>
      </c>
      <c r="G152" s="34">
        <f t="shared" ref="G152" si="78">+G153+G165</f>
        <v>0</v>
      </c>
      <c r="H152" s="34">
        <f>+H153+H165</f>
        <v>0</v>
      </c>
      <c r="I152" s="34">
        <f t="shared" ref="I152" si="79">+I153+I165</f>
        <v>0</v>
      </c>
      <c r="J152" s="34">
        <f>+J153+J165</f>
        <v>0</v>
      </c>
      <c r="K152" s="34">
        <f t="shared" ref="K152:L152" si="80">+K153+K165</f>
        <v>0</v>
      </c>
      <c r="L152" s="34">
        <f t="shared" si="80"/>
        <v>0</v>
      </c>
      <c r="M152" s="114">
        <f t="shared" si="44"/>
        <v>0</v>
      </c>
      <c r="N152" s="21">
        <f>'[2]D3-Capex'!I118</f>
        <v>0</v>
      </c>
      <c r="O152" s="22">
        <f>'[2]D3-Capex'!J118</f>
        <v>0</v>
      </c>
      <c r="P152" s="23">
        <f>'[2]D3-Capex'!K118</f>
        <v>0</v>
      </c>
    </row>
    <row r="153" spans="1:16" x14ac:dyDescent="0.3">
      <c r="A153" s="57" t="s">
        <v>162</v>
      </c>
      <c r="B153" s="18">
        <f>SUM(B154:B164)</f>
        <v>0</v>
      </c>
      <c r="C153" s="18">
        <f t="shared" ref="C153" si="81">SUM(C154:C164)</f>
        <v>0</v>
      </c>
      <c r="D153" s="18">
        <f>SUM(D154:D164)</f>
        <v>0</v>
      </c>
      <c r="E153" s="18">
        <f t="shared" ref="E153" si="82">SUM(E154:E164)</f>
        <v>0</v>
      </c>
      <c r="F153" s="18">
        <f>SUM(F154:F164)</f>
        <v>0</v>
      </c>
      <c r="G153" s="18">
        <f t="shared" ref="G153" si="83">SUM(G154:G164)</f>
        <v>0</v>
      </c>
      <c r="H153" s="18">
        <f>SUM(H154:H164)</f>
        <v>0</v>
      </c>
      <c r="I153" s="18">
        <f t="shared" ref="I153" si="84">SUM(I154:I164)</f>
        <v>0</v>
      </c>
      <c r="J153" s="18">
        <f>SUM(J154:J164)</f>
        <v>0</v>
      </c>
      <c r="K153" s="18">
        <f t="shared" ref="K153:L153" si="85">SUM(K154:K164)</f>
        <v>0</v>
      </c>
      <c r="L153" s="18">
        <f t="shared" si="85"/>
        <v>0</v>
      </c>
      <c r="M153" s="114">
        <f t="shared" si="44"/>
        <v>0</v>
      </c>
      <c r="N153" s="21">
        <f>'[2]D3-Capex'!I119</f>
        <v>0</v>
      </c>
      <c r="O153" s="22">
        <f>'[2]D3-Capex'!J119</f>
        <v>0</v>
      </c>
      <c r="P153" s="23">
        <f>'[2]D3-Capex'!K119</f>
        <v>0</v>
      </c>
    </row>
    <row r="154" spans="1:16" x14ac:dyDescent="0.3">
      <c r="A154" s="112" t="s">
        <v>163</v>
      </c>
      <c r="B154" s="133">
        <v>0</v>
      </c>
      <c r="C154" s="133">
        <v>0</v>
      </c>
      <c r="D154" s="133">
        <v>0</v>
      </c>
      <c r="E154" s="133">
        <v>0</v>
      </c>
      <c r="F154" s="133">
        <v>0</v>
      </c>
      <c r="G154" s="133">
        <v>0</v>
      </c>
      <c r="H154" s="133">
        <v>0</v>
      </c>
      <c r="I154" s="133">
        <v>0</v>
      </c>
      <c r="J154" s="133">
        <v>0</v>
      </c>
      <c r="K154" s="133">
        <v>0</v>
      </c>
      <c r="L154" s="133">
        <v>0</v>
      </c>
      <c r="M154" s="114">
        <f t="shared" si="44"/>
        <v>0</v>
      </c>
      <c r="N154" s="21">
        <f>'[2]D3-Capex'!I120</f>
        <v>0</v>
      </c>
      <c r="O154" s="22">
        <f>'[2]D3-Capex'!J120</f>
        <v>0</v>
      </c>
      <c r="P154" s="23">
        <f>'[2]D3-Capex'!K120</f>
        <v>0</v>
      </c>
    </row>
    <row r="155" spans="1:16" x14ac:dyDescent="0.3">
      <c r="A155" s="112" t="s">
        <v>164</v>
      </c>
      <c r="B155" s="133">
        <v>0</v>
      </c>
      <c r="C155" s="133">
        <v>0</v>
      </c>
      <c r="D155" s="133">
        <v>0</v>
      </c>
      <c r="E155" s="133">
        <v>0</v>
      </c>
      <c r="F155" s="133">
        <v>0</v>
      </c>
      <c r="G155" s="133">
        <v>0</v>
      </c>
      <c r="H155" s="133">
        <v>0</v>
      </c>
      <c r="I155" s="133">
        <v>0</v>
      </c>
      <c r="J155" s="133">
        <v>0</v>
      </c>
      <c r="K155" s="133">
        <v>0</v>
      </c>
      <c r="L155" s="133">
        <v>0</v>
      </c>
      <c r="M155" s="114">
        <f t="shared" si="44"/>
        <v>0</v>
      </c>
      <c r="N155" s="21">
        <f>'[2]D3-Capex'!I121</f>
        <v>0</v>
      </c>
      <c r="O155" s="22">
        <f>'[2]D3-Capex'!J121</f>
        <v>0</v>
      </c>
      <c r="P155" s="23">
        <f>'[2]D3-Capex'!K121</f>
        <v>0</v>
      </c>
    </row>
    <row r="156" spans="1:16" x14ac:dyDescent="0.3">
      <c r="A156" s="112" t="s">
        <v>165</v>
      </c>
      <c r="B156" s="133">
        <v>0</v>
      </c>
      <c r="C156" s="133">
        <v>0</v>
      </c>
      <c r="D156" s="133">
        <v>0</v>
      </c>
      <c r="E156" s="133">
        <v>0</v>
      </c>
      <c r="F156" s="133">
        <v>0</v>
      </c>
      <c r="G156" s="133">
        <v>0</v>
      </c>
      <c r="H156" s="133">
        <v>0</v>
      </c>
      <c r="I156" s="133">
        <v>0</v>
      </c>
      <c r="J156" s="133">
        <v>0</v>
      </c>
      <c r="K156" s="133">
        <v>0</v>
      </c>
      <c r="L156" s="133">
        <v>0</v>
      </c>
      <c r="M156" s="114">
        <f t="shared" si="44"/>
        <v>0</v>
      </c>
      <c r="N156" s="21">
        <f>'[2]D3-Capex'!I122</f>
        <v>0</v>
      </c>
      <c r="O156" s="22">
        <f>'[2]D3-Capex'!J122</f>
        <v>0</v>
      </c>
      <c r="P156" s="23">
        <f>'[2]D3-Capex'!K122</f>
        <v>0</v>
      </c>
    </row>
    <row r="157" spans="1:16" x14ac:dyDescent="0.3">
      <c r="A157" s="112" t="s">
        <v>166</v>
      </c>
      <c r="B157" s="133">
        <v>0</v>
      </c>
      <c r="C157" s="133">
        <v>0</v>
      </c>
      <c r="D157" s="133">
        <v>0</v>
      </c>
      <c r="E157" s="133">
        <v>0</v>
      </c>
      <c r="F157" s="133">
        <v>0</v>
      </c>
      <c r="G157" s="133">
        <v>0</v>
      </c>
      <c r="H157" s="133">
        <v>0</v>
      </c>
      <c r="I157" s="133">
        <v>0</v>
      </c>
      <c r="J157" s="133">
        <v>0</v>
      </c>
      <c r="K157" s="133">
        <v>0</v>
      </c>
      <c r="L157" s="133">
        <v>0</v>
      </c>
      <c r="M157" s="114">
        <f t="shared" si="44"/>
        <v>0</v>
      </c>
      <c r="N157" s="21">
        <f>'[2]D3-Capex'!I123</f>
        <v>0</v>
      </c>
      <c r="O157" s="22">
        <f>'[2]D3-Capex'!J123</f>
        <v>0</v>
      </c>
      <c r="P157" s="23">
        <f>'[2]D3-Capex'!K123</f>
        <v>0</v>
      </c>
    </row>
    <row r="158" spans="1:16" x14ac:dyDescent="0.3">
      <c r="A158" s="112" t="s">
        <v>167</v>
      </c>
      <c r="B158" s="133">
        <v>0</v>
      </c>
      <c r="C158" s="133">
        <v>0</v>
      </c>
      <c r="D158" s="133">
        <v>0</v>
      </c>
      <c r="E158" s="133">
        <v>0</v>
      </c>
      <c r="F158" s="133">
        <v>0</v>
      </c>
      <c r="G158" s="133">
        <v>0</v>
      </c>
      <c r="H158" s="133">
        <v>0</v>
      </c>
      <c r="I158" s="133">
        <v>0</v>
      </c>
      <c r="J158" s="133">
        <v>0</v>
      </c>
      <c r="K158" s="133">
        <v>0</v>
      </c>
      <c r="L158" s="133">
        <v>0</v>
      </c>
      <c r="M158" s="114">
        <f t="shared" si="44"/>
        <v>0</v>
      </c>
      <c r="N158" s="21">
        <f>'[2]D3-Capex'!I124</f>
        <v>0</v>
      </c>
      <c r="O158" s="22">
        <f>'[2]D3-Capex'!J124</f>
        <v>0</v>
      </c>
      <c r="P158" s="23">
        <f>'[2]D3-Capex'!K124</f>
        <v>0</v>
      </c>
    </row>
    <row r="159" spans="1:16" x14ac:dyDescent="0.3">
      <c r="A159" s="112" t="s">
        <v>168</v>
      </c>
      <c r="B159" s="133">
        <v>0</v>
      </c>
      <c r="C159" s="133">
        <v>0</v>
      </c>
      <c r="D159" s="133">
        <v>0</v>
      </c>
      <c r="E159" s="133">
        <v>0</v>
      </c>
      <c r="F159" s="133">
        <v>0</v>
      </c>
      <c r="G159" s="133">
        <v>0</v>
      </c>
      <c r="H159" s="133">
        <v>0</v>
      </c>
      <c r="I159" s="133">
        <v>0</v>
      </c>
      <c r="J159" s="133">
        <v>0</v>
      </c>
      <c r="K159" s="133">
        <v>0</v>
      </c>
      <c r="L159" s="133">
        <v>0</v>
      </c>
      <c r="M159" s="114">
        <f t="shared" si="44"/>
        <v>0</v>
      </c>
      <c r="N159" s="21">
        <f>'[2]D3-Capex'!I125</f>
        <v>0</v>
      </c>
      <c r="O159" s="22">
        <f>'[2]D3-Capex'!J125</f>
        <v>0</v>
      </c>
      <c r="P159" s="23">
        <f>'[2]D3-Capex'!K125</f>
        <v>0</v>
      </c>
    </row>
    <row r="160" spans="1:16" x14ac:dyDescent="0.3">
      <c r="A160" s="112" t="s">
        <v>169</v>
      </c>
      <c r="B160" s="133">
        <v>0</v>
      </c>
      <c r="C160" s="133">
        <v>0</v>
      </c>
      <c r="D160" s="133">
        <v>0</v>
      </c>
      <c r="E160" s="133">
        <v>0</v>
      </c>
      <c r="F160" s="133">
        <v>0</v>
      </c>
      <c r="G160" s="133">
        <v>0</v>
      </c>
      <c r="H160" s="133">
        <v>0</v>
      </c>
      <c r="I160" s="133">
        <v>0</v>
      </c>
      <c r="J160" s="133">
        <v>0</v>
      </c>
      <c r="K160" s="133">
        <v>0</v>
      </c>
      <c r="L160" s="133">
        <v>0</v>
      </c>
      <c r="M160" s="114">
        <f t="shared" si="44"/>
        <v>0</v>
      </c>
      <c r="N160" s="21">
        <f>'[2]D3-Capex'!I126</f>
        <v>0</v>
      </c>
      <c r="O160" s="22">
        <f>'[2]D3-Capex'!J126</f>
        <v>0</v>
      </c>
      <c r="P160" s="23">
        <f>'[2]D3-Capex'!K126</f>
        <v>0</v>
      </c>
    </row>
    <row r="161" spans="1:16" x14ac:dyDescent="0.3">
      <c r="A161" s="112" t="s">
        <v>170</v>
      </c>
      <c r="B161" s="133">
        <v>0</v>
      </c>
      <c r="C161" s="133">
        <v>0</v>
      </c>
      <c r="D161" s="133">
        <v>0</v>
      </c>
      <c r="E161" s="133">
        <v>0</v>
      </c>
      <c r="F161" s="133">
        <v>0</v>
      </c>
      <c r="G161" s="133">
        <v>0</v>
      </c>
      <c r="H161" s="133">
        <v>0</v>
      </c>
      <c r="I161" s="133">
        <v>0</v>
      </c>
      <c r="J161" s="133">
        <v>0</v>
      </c>
      <c r="K161" s="133">
        <v>0</v>
      </c>
      <c r="L161" s="133">
        <v>0</v>
      </c>
      <c r="M161" s="114">
        <f t="shared" si="44"/>
        <v>0</v>
      </c>
      <c r="N161" s="21">
        <f>'[2]D3-Capex'!I127</f>
        <v>0</v>
      </c>
      <c r="O161" s="22">
        <f>'[2]D3-Capex'!J127</f>
        <v>0</v>
      </c>
      <c r="P161" s="23">
        <f>'[2]D3-Capex'!K127</f>
        <v>0</v>
      </c>
    </row>
    <row r="162" spans="1:16" x14ac:dyDescent="0.3">
      <c r="A162" s="112" t="s">
        <v>171</v>
      </c>
      <c r="B162" s="133">
        <v>0</v>
      </c>
      <c r="C162" s="133">
        <v>0</v>
      </c>
      <c r="D162" s="133">
        <v>0</v>
      </c>
      <c r="E162" s="133">
        <v>0</v>
      </c>
      <c r="F162" s="133">
        <v>0</v>
      </c>
      <c r="G162" s="133">
        <v>0</v>
      </c>
      <c r="H162" s="133">
        <v>0</v>
      </c>
      <c r="I162" s="133">
        <v>0</v>
      </c>
      <c r="J162" s="133">
        <v>0</v>
      </c>
      <c r="K162" s="133">
        <v>0</v>
      </c>
      <c r="L162" s="133">
        <v>0</v>
      </c>
      <c r="M162" s="114">
        <f t="shared" si="44"/>
        <v>0</v>
      </c>
      <c r="N162" s="21">
        <f>'[2]D3-Capex'!I128</f>
        <v>0</v>
      </c>
      <c r="O162" s="22">
        <f>'[2]D3-Capex'!J128</f>
        <v>0</v>
      </c>
      <c r="P162" s="23">
        <f>'[2]D3-Capex'!K128</f>
        <v>0</v>
      </c>
    </row>
    <row r="163" spans="1:16" x14ac:dyDescent="0.3">
      <c r="A163" s="112" t="s">
        <v>172</v>
      </c>
      <c r="B163" s="133">
        <v>0</v>
      </c>
      <c r="C163" s="133">
        <v>0</v>
      </c>
      <c r="D163" s="133">
        <v>0</v>
      </c>
      <c r="E163" s="133">
        <v>0</v>
      </c>
      <c r="F163" s="133">
        <v>0</v>
      </c>
      <c r="G163" s="133">
        <v>0</v>
      </c>
      <c r="H163" s="133">
        <v>0</v>
      </c>
      <c r="I163" s="133">
        <v>0</v>
      </c>
      <c r="J163" s="133">
        <v>0</v>
      </c>
      <c r="K163" s="133">
        <v>0</v>
      </c>
      <c r="L163" s="133">
        <v>0</v>
      </c>
      <c r="M163" s="114">
        <f t="shared" si="44"/>
        <v>0</v>
      </c>
      <c r="N163" s="21">
        <f>'[2]D3-Capex'!I129</f>
        <v>0</v>
      </c>
      <c r="O163" s="22">
        <f>'[2]D3-Capex'!J129</f>
        <v>0</v>
      </c>
      <c r="P163" s="23">
        <f>'[2]D3-Capex'!K129</f>
        <v>0</v>
      </c>
    </row>
    <row r="164" spans="1:16" x14ac:dyDescent="0.3">
      <c r="A164" s="112" t="s">
        <v>74</v>
      </c>
      <c r="B164" s="133">
        <v>0</v>
      </c>
      <c r="C164" s="133">
        <v>0</v>
      </c>
      <c r="D164" s="133">
        <v>0</v>
      </c>
      <c r="E164" s="133">
        <v>0</v>
      </c>
      <c r="F164" s="133">
        <v>0</v>
      </c>
      <c r="G164" s="133">
        <v>0</v>
      </c>
      <c r="H164" s="133">
        <v>0</v>
      </c>
      <c r="I164" s="133">
        <v>0</v>
      </c>
      <c r="J164" s="133">
        <v>0</v>
      </c>
      <c r="K164" s="133">
        <v>0</v>
      </c>
      <c r="L164" s="133">
        <v>0</v>
      </c>
      <c r="M164" s="114">
        <f t="shared" si="44"/>
        <v>0</v>
      </c>
      <c r="N164" s="21">
        <f>'[2]D3-Capex'!I130</f>
        <v>0</v>
      </c>
      <c r="O164" s="22">
        <f>'[2]D3-Capex'!J130</f>
        <v>0</v>
      </c>
      <c r="P164" s="23">
        <f>'[2]D3-Capex'!K130</f>
        <v>0</v>
      </c>
    </row>
    <row r="165" spans="1:16" x14ac:dyDescent="0.3">
      <c r="A165" s="57" t="s">
        <v>173</v>
      </c>
      <c r="B165" s="22">
        <f>SUM(B166:B168)</f>
        <v>0</v>
      </c>
      <c r="C165" s="22">
        <f t="shared" ref="C165" si="86">SUM(C166:C168)</f>
        <v>0</v>
      </c>
      <c r="D165" s="22">
        <f>SUM(D166:D168)</f>
        <v>0</v>
      </c>
      <c r="E165" s="22">
        <f t="shared" ref="E165" si="87">SUM(E166:E168)</f>
        <v>0</v>
      </c>
      <c r="F165" s="22">
        <f>SUM(F166:F168)</f>
        <v>0</v>
      </c>
      <c r="G165" s="22">
        <f t="shared" ref="G165" si="88">SUM(G166:G168)</f>
        <v>0</v>
      </c>
      <c r="H165" s="22">
        <f>SUM(H166:H168)</f>
        <v>0</v>
      </c>
      <c r="I165" s="22">
        <f t="shared" ref="I165" si="89">SUM(I166:I168)</f>
        <v>0</v>
      </c>
      <c r="J165" s="22">
        <f>SUM(J166:J168)</f>
        <v>0</v>
      </c>
      <c r="K165" s="22">
        <f t="shared" ref="K165:L165" si="90">SUM(K166:K168)</f>
        <v>0</v>
      </c>
      <c r="L165" s="22">
        <f t="shared" si="90"/>
        <v>0</v>
      </c>
      <c r="M165" s="114">
        <f t="shared" si="44"/>
        <v>0</v>
      </c>
      <c r="N165" s="21">
        <f>'[2]D3-Capex'!I131</f>
        <v>0</v>
      </c>
      <c r="O165" s="22">
        <f>'[2]D3-Capex'!J131</f>
        <v>0</v>
      </c>
      <c r="P165" s="23">
        <f>'[2]D3-Capex'!K131</f>
        <v>0</v>
      </c>
    </row>
    <row r="166" spans="1:16" x14ac:dyDescent="0.3">
      <c r="A166" s="112" t="s">
        <v>174</v>
      </c>
      <c r="B166" s="133">
        <v>0</v>
      </c>
      <c r="C166" s="133">
        <v>0</v>
      </c>
      <c r="D166" s="133">
        <v>0</v>
      </c>
      <c r="E166" s="133">
        <v>0</v>
      </c>
      <c r="F166" s="133">
        <v>0</v>
      </c>
      <c r="G166" s="133">
        <v>0</v>
      </c>
      <c r="H166" s="133">
        <v>0</v>
      </c>
      <c r="I166" s="133">
        <v>0</v>
      </c>
      <c r="J166" s="133">
        <v>0</v>
      </c>
      <c r="K166" s="133">
        <v>0</v>
      </c>
      <c r="L166" s="133">
        <v>0</v>
      </c>
      <c r="M166" s="114">
        <f t="shared" si="44"/>
        <v>0</v>
      </c>
      <c r="N166" s="21">
        <f>'[2]D3-Capex'!I132</f>
        <v>0</v>
      </c>
      <c r="O166" s="22">
        <f>'[2]D3-Capex'!J132</f>
        <v>0</v>
      </c>
      <c r="P166" s="23">
        <f>'[2]D3-Capex'!K132</f>
        <v>0</v>
      </c>
    </row>
    <row r="167" spans="1:16" x14ac:dyDescent="0.3">
      <c r="A167" s="112" t="s">
        <v>175</v>
      </c>
      <c r="B167" s="133">
        <v>0</v>
      </c>
      <c r="C167" s="133">
        <v>0</v>
      </c>
      <c r="D167" s="133">
        <v>0</v>
      </c>
      <c r="E167" s="133">
        <v>0</v>
      </c>
      <c r="F167" s="133">
        <v>0</v>
      </c>
      <c r="G167" s="133">
        <v>0</v>
      </c>
      <c r="H167" s="133">
        <v>0</v>
      </c>
      <c r="I167" s="133">
        <v>0</v>
      </c>
      <c r="J167" s="133">
        <v>0</v>
      </c>
      <c r="K167" s="133">
        <v>0</v>
      </c>
      <c r="L167" s="133">
        <v>0</v>
      </c>
      <c r="M167" s="114">
        <f t="shared" si="44"/>
        <v>0</v>
      </c>
      <c r="N167" s="21">
        <f>'[2]D3-Capex'!I133</f>
        <v>0</v>
      </c>
      <c r="O167" s="22">
        <f>'[2]D3-Capex'!J133</f>
        <v>0</v>
      </c>
      <c r="P167" s="23">
        <f>'[2]D3-Capex'!K133</f>
        <v>0</v>
      </c>
    </row>
    <row r="168" spans="1:16" x14ac:dyDescent="0.3">
      <c r="A168" s="112" t="s">
        <v>74</v>
      </c>
      <c r="B168" s="133">
        <v>0</v>
      </c>
      <c r="C168" s="133">
        <v>0</v>
      </c>
      <c r="D168" s="133">
        <v>0</v>
      </c>
      <c r="E168" s="133">
        <v>0</v>
      </c>
      <c r="F168" s="133">
        <v>0</v>
      </c>
      <c r="G168" s="133">
        <v>0</v>
      </c>
      <c r="H168" s="133">
        <v>0</v>
      </c>
      <c r="I168" s="133">
        <v>0</v>
      </c>
      <c r="J168" s="133">
        <v>0</v>
      </c>
      <c r="K168" s="133">
        <v>0</v>
      </c>
      <c r="L168" s="133">
        <v>0</v>
      </c>
      <c r="M168" s="114">
        <f t="shared" si="44"/>
        <v>0</v>
      </c>
      <c r="N168" s="21">
        <f>'[2]D3-Capex'!I134</f>
        <v>0</v>
      </c>
      <c r="O168" s="22">
        <f>'[2]D3-Capex'!J134</f>
        <v>0</v>
      </c>
      <c r="P168" s="23">
        <f>'[2]D3-Capex'!K134</f>
        <v>0</v>
      </c>
    </row>
    <row r="169" spans="1:16" x14ac:dyDescent="0.3">
      <c r="A169" s="125"/>
      <c r="B169" s="22"/>
      <c r="C169" s="22"/>
      <c r="D169" s="22"/>
      <c r="E169" s="22"/>
      <c r="F169" s="22"/>
      <c r="G169" s="22"/>
      <c r="H169" s="22"/>
      <c r="I169" s="22"/>
      <c r="J169" s="22"/>
      <c r="K169" s="22"/>
      <c r="L169" s="22"/>
      <c r="M169" s="114"/>
      <c r="N169" s="21"/>
      <c r="O169" s="22"/>
      <c r="P169" s="23"/>
    </row>
    <row r="170" spans="1:16" x14ac:dyDescent="0.3">
      <c r="A170" s="60" t="s">
        <v>176</v>
      </c>
      <c r="B170" s="22">
        <f t="shared" ref="B170:L170" si="91">SUM(B171:B171)</f>
        <v>0</v>
      </c>
      <c r="C170" s="22">
        <f t="shared" si="91"/>
        <v>0</v>
      </c>
      <c r="D170" s="22">
        <f t="shared" si="91"/>
        <v>0</v>
      </c>
      <c r="E170" s="22">
        <f t="shared" si="91"/>
        <v>0</v>
      </c>
      <c r="F170" s="22">
        <f t="shared" si="91"/>
        <v>0</v>
      </c>
      <c r="G170" s="22">
        <f t="shared" si="91"/>
        <v>0</v>
      </c>
      <c r="H170" s="22">
        <f t="shared" si="91"/>
        <v>0</v>
      </c>
      <c r="I170" s="22">
        <f t="shared" si="91"/>
        <v>0</v>
      </c>
      <c r="J170" s="22">
        <f t="shared" si="91"/>
        <v>0</v>
      </c>
      <c r="K170" s="22">
        <f t="shared" si="91"/>
        <v>0</v>
      </c>
      <c r="L170" s="22">
        <f t="shared" si="91"/>
        <v>0</v>
      </c>
      <c r="M170" s="114">
        <f t="shared" ref="M170:M201" si="92">N170-SUM(B170:L170)</f>
        <v>0</v>
      </c>
      <c r="N170" s="21">
        <f>'[2]D3-Capex'!I136</f>
        <v>0</v>
      </c>
      <c r="O170" s="22">
        <f>'[2]D3-Capex'!J136</f>
        <v>0</v>
      </c>
      <c r="P170" s="23">
        <f>'[2]D3-Capex'!K136</f>
        <v>0</v>
      </c>
    </row>
    <row r="171" spans="1:16" x14ac:dyDescent="0.3">
      <c r="A171" s="57" t="s">
        <v>176</v>
      </c>
      <c r="B171" s="332">
        <v>0</v>
      </c>
      <c r="C171" s="332">
        <v>0</v>
      </c>
      <c r="D171" s="332">
        <v>0</v>
      </c>
      <c r="E171" s="332">
        <v>0</v>
      </c>
      <c r="F171" s="332">
        <v>0</v>
      </c>
      <c r="G171" s="332">
        <v>0</v>
      </c>
      <c r="H171" s="332">
        <v>0</v>
      </c>
      <c r="I171" s="332">
        <v>0</v>
      </c>
      <c r="J171" s="332">
        <v>0</v>
      </c>
      <c r="K171" s="332">
        <v>0</v>
      </c>
      <c r="L171" s="332">
        <v>0</v>
      </c>
      <c r="M171" s="114">
        <f t="shared" si="92"/>
        <v>0</v>
      </c>
      <c r="N171" s="21">
        <f>'[2]D3-Capex'!I137</f>
        <v>0</v>
      </c>
      <c r="O171" s="22">
        <f>'[2]D3-Capex'!J137</f>
        <v>0</v>
      </c>
      <c r="P171" s="23">
        <f>'[2]D3-Capex'!K137</f>
        <v>0</v>
      </c>
    </row>
    <row r="172" spans="1:16" x14ac:dyDescent="0.3">
      <c r="A172" s="80"/>
      <c r="B172" s="22"/>
      <c r="C172" s="22"/>
      <c r="D172" s="22"/>
      <c r="E172" s="22"/>
      <c r="F172" s="22"/>
      <c r="G172" s="22"/>
      <c r="H172" s="22"/>
      <c r="I172" s="22"/>
      <c r="J172" s="22"/>
      <c r="K172" s="22"/>
      <c r="L172" s="22"/>
      <c r="M172" s="114"/>
      <c r="N172" s="21"/>
      <c r="O172" s="22"/>
      <c r="P172" s="23"/>
    </row>
    <row r="173" spans="1:16" x14ac:dyDescent="0.3">
      <c r="A173" s="60" t="s">
        <v>177</v>
      </c>
      <c r="B173" s="22">
        <f>+B174+B175</f>
        <v>2556</v>
      </c>
      <c r="C173" s="22">
        <f t="shared" ref="C173" si="93">+C174+C175</f>
        <v>3256</v>
      </c>
      <c r="D173" s="22">
        <f>+D174+D175</f>
        <v>5869</v>
      </c>
      <c r="E173" s="22">
        <f t="shared" ref="E173" si="94">+E174+E175</f>
        <v>9586</v>
      </c>
      <c r="F173" s="22">
        <f>+F174+F175</f>
        <v>10583</v>
      </c>
      <c r="G173" s="22">
        <f t="shared" ref="G173" si="95">+G174+G175</f>
        <v>9256</v>
      </c>
      <c r="H173" s="22">
        <f>+H174+H175</f>
        <v>8231</v>
      </c>
      <c r="I173" s="22">
        <f t="shared" ref="I173" si="96">+I174+I175</f>
        <v>7526</v>
      </c>
      <c r="J173" s="22">
        <f>+J174+J175</f>
        <v>9856</v>
      </c>
      <c r="K173" s="22">
        <f t="shared" ref="K173:L173" si="97">+K174+K175</f>
        <v>4589</v>
      </c>
      <c r="L173" s="22">
        <f t="shared" si="97"/>
        <v>6859</v>
      </c>
      <c r="M173" s="114">
        <f t="shared" si="92"/>
        <v>3739</v>
      </c>
      <c r="N173" s="21">
        <v>81906</v>
      </c>
      <c r="O173" s="22">
        <v>65896</v>
      </c>
      <c r="P173" s="23">
        <v>72486</v>
      </c>
    </row>
    <row r="174" spans="1:16" x14ac:dyDescent="0.3">
      <c r="A174" s="57" t="s">
        <v>178</v>
      </c>
      <c r="B174" s="332">
        <v>0</v>
      </c>
      <c r="C174" s="332">
        <v>0</v>
      </c>
      <c r="D174" s="332">
        <v>0</v>
      </c>
      <c r="E174" s="332">
        <v>0</v>
      </c>
      <c r="F174" s="332">
        <v>0</v>
      </c>
      <c r="G174" s="332">
        <v>0</v>
      </c>
      <c r="H174" s="332">
        <v>0</v>
      </c>
      <c r="I174" s="332">
        <v>0</v>
      </c>
      <c r="J174" s="332">
        <v>0</v>
      </c>
      <c r="K174" s="332">
        <v>0</v>
      </c>
      <c r="L174" s="332">
        <v>0</v>
      </c>
      <c r="M174" s="114">
        <f t="shared" si="92"/>
        <v>0</v>
      </c>
      <c r="N174" s="21">
        <f>'[2]D3-Capex'!I140</f>
        <v>0</v>
      </c>
      <c r="O174" s="22">
        <f>'[2]D3-Capex'!J140</f>
        <v>0</v>
      </c>
      <c r="P174" s="23">
        <f>'[2]D3-Capex'!K140</f>
        <v>0</v>
      </c>
    </row>
    <row r="175" spans="1:16" x14ac:dyDescent="0.3">
      <c r="A175" s="57" t="s">
        <v>179</v>
      </c>
      <c r="B175" s="22">
        <f>SUM(B176:B181)</f>
        <v>2556</v>
      </c>
      <c r="C175" s="22">
        <f t="shared" ref="C175" si="98">SUM(C176:C181)</f>
        <v>3256</v>
      </c>
      <c r="D175" s="22">
        <f>SUM(D176:D181)</f>
        <v>5869</v>
      </c>
      <c r="E175" s="22">
        <f t="shared" ref="E175" si="99">SUM(E176:E181)</f>
        <v>9586</v>
      </c>
      <c r="F175" s="22">
        <f>SUM(F176:F181)</f>
        <v>10583</v>
      </c>
      <c r="G175" s="22">
        <f t="shared" ref="G175" si="100">SUM(G176:G181)</f>
        <v>9256</v>
      </c>
      <c r="H175" s="22">
        <f>SUM(H176:H181)</f>
        <v>8231</v>
      </c>
      <c r="I175" s="22">
        <f t="shared" ref="I175" si="101">SUM(I176:I181)</f>
        <v>7526</v>
      </c>
      <c r="J175" s="22">
        <f>SUM(J176:J181)</f>
        <v>9856</v>
      </c>
      <c r="K175" s="22">
        <f t="shared" ref="K175:L175" si="102">SUM(K176:K181)</f>
        <v>4589</v>
      </c>
      <c r="L175" s="22">
        <f t="shared" si="102"/>
        <v>6859</v>
      </c>
      <c r="M175" s="114">
        <f t="shared" si="92"/>
        <v>3739</v>
      </c>
      <c r="N175" s="21">
        <v>81906</v>
      </c>
      <c r="O175" s="22">
        <v>65896</v>
      </c>
      <c r="P175" s="23">
        <v>72486</v>
      </c>
    </row>
    <row r="176" spans="1:16" x14ac:dyDescent="0.3">
      <c r="A176" s="112" t="s">
        <v>180</v>
      </c>
      <c r="B176" s="133">
        <v>0</v>
      </c>
      <c r="C176" s="133">
        <v>0</v>
      </c>
      <c r="D176" s="133">
        <v>0</v>
      </c>
      <c r="E176" s="133">
        <v>0</v>
      </c>
      <c r="F176" s="133">
        <v>0</v>
      </c>
      <c r="G176" s="133">
        <v>0</v>
      </c>
      <c r="H176" s="133">
        <v>0</v>
      </c>
      <c r="I176" s="133">
        <v>0</v>
      </c>
      <c r="J176" s="133">
        <v>0</v>
      </c>
      <c r="K176" s="133">
        <v>0</v>
      </c>
      <c r="L176" s="133">
        <v>0</v>
      </c>
      <c r="M176" s="114">
        <f t="shared" si="92"/>
        <v>0</v>
      </c>
      <c r="N176" s="21">
        <f>'[2]D3-Capex'!I142</f>
        <v>0</v>
      </c>
      <c r="O176" s="22">
        <f>'[2]D3-Capex'!J142</f>
        <v>0</v>
      </c>
      <c r="P176" s="23">
        <f>'[2]D3-Capex'!K142</f>
        <v>0</v>
      </c>
    </row>
    <row r="177" spans="1:16" x14ac:dyDescent="0.3">
      <c r="A177" s="112" t="s">
        <v>181</v>
      </c>
      <c r="B177" s="133">
        <v>0</v>
      </c>
      <c r="C177" s="133">
        <v>0</v>
      </c>
      <c r="D177" s="133">
        <v>0</v>
      </c>
      <c r="E177" s="133">
        <v>0</v>
      </c>
      <c r="F177" s="133">
        <v>0</v>
      </c>
      <c r="G177" s="133">
        <v>0</v>
      </c>
      <c r="H177" s="133">
        <v>0</v>
      </c>
      <c r="I177" s="133">
        <v>0</v>
      </c>
      <c r="J177" s="133">
        <v>0</v>
      </c>
      <c r="K177" s="133">
        <v>0</v>
      </c>
      <c r="L177" s="133">
        <v>0</v>
      </c>
      <c r="M177" s="114">
        <f t="shared" si="92"/>
        <v>0</v>
      </c>
      <c r="N177" s="21">
        <f>'[2]D3-Capex'!I143</f>
        <v>0</v>
      </c>
      <c r="O177" s="22">
        <f>'[2]D3-Capex'!J143</f>
        <v>0</v>
      </c>
      <c r="P177" s="23">
        <f>'[2]D3-Capex'!K143</f>
        <v>0</v>
      </c>
    </row>
    <row r="178" spans="1:16" x14ac:dyDescent="0.3">
      <c r="A178" s="112" t="s">
        <v>182</v>
      </c>
      <c r="B178" s="133">
        <v>0</v>
      </c>
      <c r="C178" s="133">
        <v>0</v>
      </c>
      <c r="D178" s="133">
        <v>0</v>
      </c>
      <c r="E178" s="133">
        <v>0</v>
      </c>
      <c r="F178" s="133">
        <v>0</v>
      </c>
      <c r="G178" s="133">
        <v>0</v>
      </c>
      <c r="H178" s="133">
        <v>0</v>
      </c>
      <c r="I178" s="133">
        <v>0</v>
      </c>
      <c r="J178" s="133">
        <v>0</v>
      </c>
      <c r="K178" s="133">
        <v>0</v>
      </c>
      <c r="L178" s="133">
        <v>0</v>
      </c>
      <c r="M178" s="114">
        <f t="shared" si="92"/>
        <v>0</v>
      </c>
      <c r="N178" s="21">
        <f>'[2]D3-Capex'!I144</f>
        <v>0</v>
      </c>
      <c r="O178" s="22">
        <f>'[2]D3-Capex'!J144</f>
        <v>0</v>
      </c>
      <c r="P178" s="23">
        <f>'[2]D3-Capex'!K144</f>
        <v>0</v>
      </c>
    </row>
    <row r="179" spans="1:16" x14ac:dyDescent="0.3">
      <c r="A179" s="112" t="s">
        <v>183</v>
      </c>
      <c r="B179" s="133">
        <v>2556</v>
      </c>
      <c r="C179" s="133">
        <v>3256</v>
      </c>
      <c r="D179" s="133">
        <v>5869</v>
      </c>
      <c r="E179" s="133">
        <v>9586</v>
      </c>
      <c r="F179" s="133">
        <v>10583</v>
      </c>
      <c r="G179" s="133">
        <v>9256</v>
      </c>
      <c r="H179" s="133">
        <v>8231</v>
      </c>
      <c r="I179" s="133">
        <v>7526</v>
      </c>
      <c r="J179" s="133">
        <v>9856</v>
      </c>
      <c r="K179" s="133">
        <v>4589</v>
      </c>
      <c r="L179" s="133">
        <v>6859</v>
      </c>
      <c r="M179" s="114">
        <f t="shared" si="92"/>
        <v>3739</v>
      </c>
      <c r="N179" s="21">
        <v>81906</v>
      </c>
      <c r="O179" s="22">
        <v>65896</v>
      </c>
      <c r="P179" s="23">
        <v>72486</v>
      </c>
    </row>
    <row r="180" spans="1:16" x14ac:dyDescent="0.3">
      <c r="A180" s="112" t="s">
        <v>184</v>
      </c>
      <c r="B180" s="133">
        <v>0</v>
      </c>
      <c r="C180" s="133">
        <v>0</v>
      </c>
      <c r="D180" s="133">
        <v>0</v>
      </c>
      <c r="E180" s="133">
        <v>0</v>
      </c>
      <c r="F180" s="133">
        <v>0</v>
      </c>
      <c r="G180" s="133">
        <v>0</v>
      </c>
      <c r="H180" s="133">
        <v>0</v>
      </c>
      <c r="I180" s="133">
        <v>0</v>
      </c>
      <c r="J180" s="133">
        <v>0</v>
      </c>
      <c r="K180" s="133">
        <v>0</v>
      </c>
      <c r="L180" s="133">
        <v>0</v>
      </c>
      <c r="M180" s="114">
        <f t="shared" si="92"/>
        <v>0</v>
      </c>
      <c r="N180" s="21">
        <f>'[2]D3-Capex'!I146</f>
        <v>0</v>
      </c>
      <c r="O180" s="22">
        <f>'[2]D3-Capex'!J146</f>
        <v>0</v>
      </c>
      <c r="P180" s="23">
        <f>'[2]D3-Capex'!K146</f>
        <v>0</v>
      </c>
    </row>
    <row r="181" spans="1:16" x14ac:dyDescent="0.3">
      <c r="A181" s="112" t="s">
        <v>185</v>
      </c>
      <c r="B181" s="133">
        <v>0</v>
      </c>
      <c r="C181" s="133">
        <v>0</v>
      </c>
      <c r="D181" s="133">
        <v>0</v>
      </c>
      <c r="E181" s="133">
        <v>0</v>
      </c>
      <c r="F181" s="133">
        <v>0</v>
      </c>
      <c r="G181" s="133">
        <v>0</v>
      </c>
      <c r="H181" s="133">
        <v>0</v>
      </c>
      <c r="I181" s="133">
        <v>0</v>
      </c>
      <c r="J181" s="133">
        <v>0</v>
      </c>
      <c r="K181" s="133">
        <v>0</v>
      </c>
      <c r="L181" s="133">
        <v>0</v>
      </c>
      <c r="M181" s="114">
        <f t="shared" si="92"/>
        <v>0</v>
      </c>
      <c r="N181" s="21">
        <f>'[2]D3-Capex'!I147</f>
        <v>0</v>
      </c>
      <c r="O181" s="22">
        <f>'[2]D3-Capex'!J147</f>
        <v>0</v>
      </c>
      <c r="P181" s="23">
        <f>'[2]D3-Capex'!K147</f>
        <v>0</v>
      </c>
    </row>
    <row r="182" spans="1:16" x14ac:dyDescent="0.3">
      <c r="A182" s="80"/>
      <c r="B182" s="34"/>
      <c r="C182" s="34"/>
      <c r="D182" s="34"/>
      <c r="E182" s="34"/>
      <c r="F182" s="34"/>
      <c r="G182" s="34"/>
      <c r="H182" s="34"/>
      <c r="I182" s="34"/>
      <c r="J182" s="34"/>
      <c r="K182" s="34"/>
      <c r="L182" s="34"/>
      <c r="M182" s="114"/>
      <c r="N182" s="21"/>
      <c r="O182" s="22"/>
      <c r="P182" s="23"/>
    </row>
    <row r="183" spans="1:16" x14ac:dyDescent="0.3">
      <c r="A183" s="60" t="s">
        <v>186</v>
      </c>
      <c r="B183" s="22">
        <f t="shared" ref="B183:L183" si="103">SUM(B184:B184)</f>
        <v>0</v>
      </c>
      <c r="C183" s="22">
        <f t="shared" si="103"/>
        <v>0</v>
      </c>
      <c r="D183" s="22">
        <f t="shared" si="103"/>
        <v>0</v>
      </c>
      <c r="E183" s="22">
        <f t="shared" si="103"/>
        <v>0</v>
      </c>
      <c r="F183" s="22">
        <f t="shared" si="103"/>
        <v>0</v>
      </c>
      <c r="G183" s="22">
        <f t="shared" si="103"/>
        <v>0</v>
      </c>
      <c r="H183" s="22">
        <f t="shared" si="103"/>
        <v>0</v>
      </c>
      <c r="I183" s="22">
        <f t="shared" si="103"/>
        <v>0</v>
      </c>
      <c r="J183" s="22">
        <f t="shared" si="103"/>
        <v>0</v>
      </c>
      <c r="K183" s="22">
        <f t="shared" si="103"/>
        <v>0</v>
      </c>
      <c r="L183" s="22">
        <f t="shared" si="103"/>
        <v>0</v>
      </c>
      <c r="M183" s="114">
        <f t="shared" si="92"/>
        <v>0</v>
      </c>
      <c r="N183" s="21">
        <f>'[2]D3-Capex'!I149</f>
        <v>0</v>
      </c>
      <c r="O183" s="22">
        <f>'[2]D3-Capex'!J149</f>
        <v>0</v>
      </c>
      <c r="P183" s="23">
        <f>'[2]D3-Capex'!K149</f>
        <v>0</v>
      </c>
    </row>
    <row r="184" spans="1:16" x14ac:dyDescent="0.3">
      <c r="A184" s="57" t="s">
        <v>186</v>
      </c>
      <c r="B184" s="332">
        <v>0</v>
      </c>
      <c r="C184" s="332">
        <v>0</v>
      </c>
      <c r="D184" s="332">
        <v>0</v>
      </c>
      <c r="E184" s="332">
        <v>0</v>
      </c>
      <c r="F184" s="332">
        <v>0</v>
      </c>
      <c r="G184" s="332">
        <v>0</v>
      </c>
      <c r="H184" s="332">
        <v>0</v>
      </c>
      <c r="I184" s="332">
        <v>0</v>
      </c>
      <c r="J184" s="332">
        <v>0</v>
      </c>
      <c r="K184" s="332">
        <v>0</v>
      </c>
      <c r="L184" s="332">
        <v>0</v>
      </c>
      <c r="M184" s="114">
        <f t="shared" si="92"/>
        <v>0</v>
      </c>
      <c r="N184" s="21">
        <f>'[2]D3-Capex'!I150</f>
        <v>0</v>
      </c>
      <c r="O184" s="22">
        <f>'[2]D3-Capex'!J150</f>
        <v>0</v>
      </c>
      <c r="P184" s="23">
        <f>'[2]D3-Capex'!K150</f>
        <v>0</v>
      </c>
    </row>
    <row r="185" spans="1:16" x14ac:dyDescent="0.3">
      <c r="A185" s="80"/>
      <c r="B185" s="22"/>
      <c r="C185" s="22"/>
      <c r="D185" s="22"/>
      <c r="E185" s="22"/>
      <c r="F185" s="22"/>
      <c r="G185" s="22"/>
      <c r="H185" s="22"/>
      <c r="I185" s="22"/>
      <c r="J185" s="22"/>
      <c r="K185" s="22"/>
      <c r="L185" s="22"/>
      <c r="M185" s="114"/>
      <c r="N185" s="21"/>
      <c r="O185" s="22"/>
      <c r="P185" s="23"/>
    </row>
    <row r="186" spans="1:16" x14ac:dyDescent="0.3">
      <c r="A186" s="60" t="s">
        <v>187</v>
      </c>
      <c r="B186" s="22">
        <f t="shared" ref="B186:L186" si="104">SUM(B187:B187)</f>
        <v>0</v>
      </c>
      <c r="C186" s="22">
        <f t="shared" si="104"/>
        <v>0</v>
      </c>
      <c r="D186" s="22">
        <f t="shared" si="104"/>
        <v>0</v>
      </c>
      <c r="E186" s="22">
        <f t="shared" si="104"/>
        <v>0</v>
      </c>
      <c r="F186" s="22">
        <f t="shared" si="104"/>
        <v>0</v>
      </c>
      <c r="G186" s="22">
        <f t="shared" si="104"/>
        <v>0</v>
      </c>
      <c r="H186" s="22">
        <f t="shared" si="104"/>
        <v>0</v>
      </c>
      <c r="I186" s="22">
        <f t="shared" si="104"/>
        <v>0</v>
      </c>
      <c r="J186" s="22">
        <f t="shared" si="104"/>
        <v>0</v>
      </c>
      <c r="K186" s="22">
        <f t="shared" si="104"/>
        <v>0</v>
      </c>
      <c r="L186" s="22">
        <f t="shared" si="104"/>
        <v>0</v>
      </c>
      <c r="M186" s="114">
        <f t="shared" si="92"/>
        <v>0</v>
      </c>
      <c r="N186" s="21">
        <f>'[2]D3-Capex'!I152</f>
        <v>0</v>
      </c>
      <c r="O186" s="22">
        <f>'[2]D3-Capex'!J152</f>
        <v>0</v>
      </c>
      <c r="P186" s="23">
        <f>'[2]D3-Capex'!K152</f>
        <v>0</v>
      </c>
    </row>
    <row r="187" spans="1:16" x14ac:dyDescent="0.3">
      <c r="A187" s="57" t="s">
        <v>187</v>
      </c>
      <c r="B187" s="332">
        <v>0</v>
      </c>
      <c r="C187" s="332">
        <v>0</v>
      </c>
      <c r="D187" s="332">
        <v>0</v>
      </c>
      <c r="E187" s="332">
        <v>0</v>
      </c>
      <c r="F187" s="332">
        <v>0</v>
      </c>
      <c r="G187" s="332">
        <v>0</v>
      </c>
      <c r="H187" s="332">
        <v>0</v>
      </c>
      <c r="I187" s="332">
        <v>0</v>
      </c>
      <c r="J187" s="332">
        <v>0</v>
      </c>
      <c r="K187" s="332">
        <v>0</v>
      </c>
      <c r="L187" s="332">
        <v>0</v>
      </c>
      <c r="M187" s="114">
        <f t="shared" si="92"/>
        <v>0</v>
      </c>
      <c r="N187" s="21">
        <f>'[2]D3-Capex'!I153</f>
        <v>0</v>
      </c>
      <c r="O187" s="22">
        <f>'[2]D3-Capex'!J153</f>
        <v>0</v>
      </c>
      <c r="P187" s="23">
        <f>'[2]D3-Capex'!K153</f>
        <v>0</v>
      </c>
    </row>
    <row r="188" spans="1:16" x14ac:dyDescent="0.3">
      <c r="A188" s="80"/>
      <c r="B188" s="22"/>
      <c r="C188" s="22"/>
      <c r="D188" s="22"/>
      <c r="E188" s="22"/>
      <c r="F188" s="22"/>
      <c r="G188" s="22"/>
      <c r="H188" s="22"/>
      <c r="I188" s="22"/>
      <c r="J188" s="22"/>
      <c r="K188" s="22"/>
      <c r="L188" s="22"/>
      <c r="M188" s="114"/>
      <c r="N188" s="21"/>
      <c r="O188" s="22"/>
      <c r="P188" s="23"/>
    </row>
    <row r="189" spans="1:16" x14ac:dyDescent="0.3">
      <c r="A189" s="60" t="s">
        <v>188</v>
      </c>
      <c r="B189" s="22">
        <f t="shared" ref="B189:L189" si="105">SUM(B190:B190)</f>
        <v>0</v>
      </c>
      <c r="C189" s="22">
        <f t="shared" si="105"/>
        <v>0</v>
      </c>
      <c r="D189" s="22">
        <f t="shared" si="105"/>
        <v>0</v>
      </c>
      <c r="E189" s="22">
        <f t="shared" si="105"/>
        <v>0</v>
      </c>
      <c r="F189" s="22">
        <f t="shared" si="105"/>
        <v>0</v>
      </c>
      <c r="G189" s="22">
        <f t="shared" si="105"/>
        <v>0</v>
      </c>
      <c r="H189" s="22">
        <f t="shared" si="105"/>
        <v>0</v>
      </c>
      <c r="I189" s="22">
        <f t="shared" si="105"/>
        <v>0</v>
      </c>
      <c r="J189" s="22">
        <f t="shared" si="105"/>
        <v>0</v>
      </c>
      <c r="K189" s="22">
        <f t="shared" si="105"/>
        <v>0</v>
      </c>
      <c r="L189" s="22">
        <f t="shared" si="105"/>
        <v>0</v>
      </c>
      <c r="M189" s="114">
        <f t="shared" si="92"/>
        <v>0</v>
      </c>
      <c r="N189" s="21">
        <f>'[2]D3-Capex'!I155</f>
        <v>0</v>
      </c>
      <c r="O189" s="22">
        <f>'[2]D3-Capex'!J155</f>
        <v>0</v>
      </c>
      <c r="P189" s="23">
        <f>'[2]D3-Capex'!K155</f>
        <v>0</v>
      </c>
    </row>
    <row r="190" spans="1:16" x14ac:dyDescent="0.3">
      <c r="A190" s="57" t="s">
        <v>188</v>
      </c>
      <c r="B190" s="332">
        <v>0</v>
      </c>
      <c r="C190" s="332">
        <v>0</v>
      </c>
      <c r="D190" s="332">
        <v>0</v>
      </c>
      <c r="E190" s="332">
        <v>0</v>
      </c>
      <c r="F190" s="332">
        <v>0</v>
      </c>
      <c r="G190" s="332">
        <v>0</v>
      </c>
      <c r="H190" s="332">
        <v>0</v>
      </c>
      <c r="I190" s="332">
        <v>0</v>
      </c>
      <c r="J190" s="332">
        <v>0</v>
      </c>
      <c r="K190" s="332">
        <v>0</v>
      </c>
      <c r="L190" s="332">
        <v>0</v>
      </c>
      <c r="M190" s="114">
        <f t="shared" si="92"/>
        <v>0</v>
      </c>
      <c r="N190" s="21">
        <f>'[2]D3-Capex'!I156</f>
        <v>0</v>
      </c>
      <c r="O190" s="22">
        <f>'[2]D3-Capex'!J156</f>
        <v>0</v>
      </c>
      <c r="P190" s="23">
        <f>'[2]D3-Capex'!K156</f>
        <v>0</v>
      </c>
    </row>
    <row r="191" spans="1:16" x14ac:dyDescent="0.3">
      <c r="A191" s="80"/>
      <c r="B191" s="22"/>
      <c r="C191" s="22"/>
      <c r="D191" s="22"/>
      <c r="E191" s="22"/>
      <c r="F191" s="22"/>
      <c r="G191" s="22"/>
      <c r="H191" s="22"/>
      <c r="I191" s="22"/>
      <c r="J191" s="22"/>
      <c r="K191" s="22"/>
      <c r="L191" s="22"/>
      <c r="M191" s="114"/>
      <c r="N191" s="21"/>
      <c r="O191" s="22"/>
      <c r="P191" s="23"/>
    </row>
    <row r="192" spans="1:16" x14ac:dyDescent="0.3">
      <c r="A192" s="60" t="s">
        <v>189</v>
      </c>
      <c r="B192" s="22">
        <f t="shared" ref="B192:L192" si="106">SUM(B193:B193)</f>
        <v>0</v>
      </c>
      <c r="C192" s="22">
        <f t="shared" si="106"/>
        <v>0</v>
      </c>
      <c r="D192" s="22">
        <f t="shared" si="106"/>
        <v>0</v>
      </c>
      <c r="E192" s="22">
        <f t="shared" si="106"/>
        <v>0</v>
      </c>
      <c r="F192" s="22">
        <f t="shared" si="106"/>
        <v>0</v>
      </c>
      <c r="G192" s="22">
        <f t="shared" si="106"/>
        <v>0</v>
      </c>
      <c r="H192" s="22">
        <f t="shared" si="106"/>
        <v>0</v>
      </c>
      <c r="I192" s="22">
        <f t="shared" si="106"/>
        <v>0</v>
      </c>
      <c r="J192" s="22">
        <f t="shared" si="106"/>
        <v>0</v>
      </c>
      <c r="K192" s="22">
        <f t="shared" si="106"/>
        <v>0</v>
      </c>
      <c r="L192" s="22">
        <f t="shared" si="106"/>
        <v>0</v>
      </c>
      <c r="M192" s="114">
        <f t="shared" si="92"/>
        <v>0</v>
      </c>
      <c r="N192" s="21">
        <f>'[2]D3-Capex'!I158</f>
        <v>0</v>
      </c>
      <c r="O192" s="22">
        <f>'[2]D3-Capex'!J158</f>
        <v>0</v>
      </c>
      <c r="P192" s="23">
        <f>'[2]D3-Capex'!K158</f>
        <v>0</v>
      </c>
    </row>
    <row r="193" spans="1:16" x14ac:dyDescent="0.3">
      <c r="A193" s="57" t="s">
        <v>189</v>
      </c>
      <c r="B193" s="332">
        <v>0</v>
      </c>
      <c r="C193" s="332">
        <v>0</v>
      </c>
      <c r="D193" s="332">
        <v>0</v>
      </c>
      <c r="E193" s="332">
        <v>0</v>
      </c>
      <c r="F193" s="332">
        <v>0</v>
      </c>
      <c r="G193" s="332">
        <v>0</v>
      </c>
      <c r="H193" s="332">
        <v>0</v>
      </c>
      <c r="I193" s="332">
        <v>0</v>
      </c>
      <c r="J193" s="332">
        <v>0</v>
      </c>
      <c r="K193" s="332">
        <v>0</v>
      </c>
      <c r="L193" s="332">
        <v>0</v>
      </c>
      <c r="M193" s="114">
        <f t="shared" si="92"/>
        <v>0</v>
      </c>
      <c r="N193" s="21">
        <f>'[2]D3-Capex'!I159</f>
        <v>0</v>
      </c>
      <c r="O193" s="22">
        <f>'[2]D3-Capex'!J159</f>
        <v>0</v>
      </c>
      <c r="P193" s="23">
        <f>'[2]D3-Capex'!K159</f>
        <v>0</v>
      </c>
    </row>
    <row r="194" spans="1:16" x14ac:dyDescent="0.3">
      <c r="A194" s="80"/>
      <c r="B194" s="22"/>
      <c r="C194" s="22"/>
      <c r="D194" s="22"/>
      <c r="E194" s="22"/>
      <c r="F194" s="22"/>
      <c r="G194" s="22"/>
      <c r="H194" s="22"/>
      <c r="I194" s="22"/>
      <c r="J194" s="22"/>
      <c r="K194" s="22"/>
      <c r="L194" s="22"/>
      <c r="M194" s="114"/>
      <c r="N194" s="21"/>
      <c r="O194" s="22"/>
      <c r="P194" s="23"/>
    </row>
    <row r="195" spans="1:16" x14ac:dyDescent="0.3">
      <c r="A195" s="60" t="s">
        <v>190</v>
      </c>
      <c r="B195" s="22">
        <f t="shared" ref="B195:L195" si="107">SUM(B196:B196)</f>
        <v>0</v>
      </c>
      <c r="C195" s="22">
        <f t="shared" si="107"/>
        <v>0</v>
      </c>
      <c r="D195" s="22">
        <f t="shared" si="107"/>
        <v>0</v>
      </c>
      <c r="E195" s="22">
        <f t="shared" si="107"/>
        <v>0</v>
      </c>
      <c r="F195" s="22">
        <f t="shared" si="107"/>
        <v>0</v>
      </c>
      <c r="G195" s="22">
        <f t="shared" si="107"/>
        <v>0</v>
      </c>
      <c r="H195" s="22">
        <f t="shared" si="107"/>
        <v>0</v>
      </c>
      <c r="I195" s="22">
        <f t="shared" si="107"/>
        <v>0</v>
      </c>
      <c r="J195" s="22">
        <f t="shared" si="107"/>
        <v>0</v>
      </c>
      <c r="K195" s="22">
        <f t="shared" si="107"/>
        <v>0</v>
      </c>
      <c r="L195" s="22">
        <f t="shared" si="107"/>
        <v>0</v>
      </c>
      <c r="M195" s="114">
        <f t="shared" si="92"/>
        <v>0</v>
      </c>
      <c r="N195" s="21">
        <f>'[2]D3-Capex'!I161</f>
        <v>0</v>
      </c>
      <c r="O195" s="22">
        <f>'[2]D3-Capex'!J161</f>
        <v>0</v>
      </c>
      <c r="P195" s="23">
        <f>'[2]D3-Capex'!K161</f>
        <v>0</v>
      </c>
    </row>
    <row r="196" spans="1:16" x14ac:dyDescent="0.3">
      <c r="A196" s="57" t="s">
        <v>190</v>
      </c>
      <c r="B196" s="332">
        <v>0</v>
      </c>
      <c r="C196" s="332">
        <v>0</v>
      </c>
      <c r="D196" s="332">
        <v>0</v>
      </c>
      <c r="E196" s="332">
        <v>0</v>
      </c>
      <c r="F196" s="332">
        <v>0</v>
      </c>
      <c r="G196" s="332">
        <v>0</v>
      </c>
      <c r="H196" s="332">
        <v>0</v>
      </c>
      <c r="I196" s="332">
        <v>0</v>
      </c>
      <c r="J196" s="332">
        <v>0</v>
      </c>
      <c r="K196" s="332">
        <v>0</v>
      </c>
      <c r="L196" s="332">
        <v>0</v>
      </c>
      <c r="M196" s="114">
        <f t="shared" si="92"/>
        <v>0</v>
      </c>
      <c r="N196" s="21">
        <f>'[2]D3-Capex'!I162</f>
        <v>0</v>
      </c>
      <c r="O196" s="22">
        <f>'[2]D3-Capex'!J162</f>
        <v>0</v>
      </c>
      <c r="P196" s="23">
        <f>'[2]D3-Capex'!K162</f>
        <v>0</v>
      </c>
    </row>
    <row r="197" spans="1:16" x14ac:dyDescent="0.3">
      <c r="A197" s="80"/>
      <c r="B197" s="22"/>
      <c r="C197" s="22"/>
      <c r="D197" s="22"/>
      <c r="E197" s="22"/>
      <c r="F197" s="22"/>
      <c r="G197" s="22"/>
      <c r="H197" s="22"/>
      <c r="I197" s="22"/>
      <c r="J197" s="22"/>
      <c r="K197" s="22"/>
      <c r="L197" s="22"/>
      <c r="M197" s="114"/>
      <c r="N197" s="21"/>
      <c r="O197" s="22"/>
      <c r="P197" s="23"/>
    </row>
    <row r="198" spans="1:16" x14ac:dyDescent="0.3">
      <c r="A198" s="60" t="s">
        <v>191</v>
      </c>
      <c r="B198" s="22">
        <f t="shared" ref="B198:L198" si="108">SUM(B199:B199)</f>
        <v>0</v>
      </c>
      <c r="C198" s="22">
        <f t="shared" si="108"/>
        <v>0</v>
      </c>
      <c r="D198" s="22">
        <f t="shared" si="108"/>
        <v>0</v>
      </c>
      <c r="E198" s="22">
        <f t="shared" si="108"/>
        <v>0</v>
      </c>
      <c r="F198" s="22">
        <f t="shared" si="108"/>
        <v>0</v>
      </c>
      <c r="G198" s="22">
        <f t="shared" si="108"/>
        <v>0</v>
      </c>
      <c r="H198" s="22">
        <f t="shared" si="108"/>
        <v>0</v>
      </c>
      <c r="I198" s="22">
        <f t="shared" si="108"/>
        <v>0</v>
      </c>
      <c r="J198" s="22">
        <f t="shared" si="108"/>
        <v>0</v>
      </c>
      <c r="K198" s="22">
        <f t="shared" si="108"/>
        <v>0</v>
      </c>
      <c r="L198" s="22">
        <f t="shared" si="108"/>
        <v>0</v>
      </c>
      <c r="M198" s="114">
        <f t="shared" si="92"/>
        <v>0</v>
      </c>
      <c r="N198" s="21">
        <f>'[2]D3-Capex'!I164</f>
        <v>0</v>
      </c>
      <c r="O198" s="22">
        <f>'[2]D3-Capex'!J164</f>
        <v>0</v>
      </c>
      <c r="P198" s="23">
        <f>'[2]D3-Capex'!K164</f>
        <v>0</v>
      </c>
    </row>
    <row r="199" spans="1:16" x14ac:dyDescent="0.3">
      <c r="A199" s="57" t="s">
        <v>191</v>
      </c>
      <c r="B199" s="332">
        <v>0</v>
      </c>
      <c r="C199" s="332">
        <v>0</v>
      </c>
      <c r="D199" s="332">
        <v>0</v>
      </c>
      <c r="E199" s="332">
        <v>0</v>
      </c>
      <c r="F199" s="332">
        <v>0</v>
      </c>
      <c r="G199" s="332">
        <v>0</v>
      </c>
      <c r="H199" s="332">
        <v>0</v>
      </c>
      <c r="I199" s="332">
        <v>0</v>
      </c>
      <c r="J199" s="332">
        <v>0</v>
      </c>
      <c r="K199" s="332">
        <v>0</v>
      </c>
      <c r="L199" s="332">
        <v>0</v>
      </c>
      <c r="M199" s="114">
        <f t="shared" si="92"/>
        <v>0</v>
      </c>
      <c r="N199" s="21">
        <f>'[2]D3-Capex'!I165</f>
        <v>0</v>
      </c>
      <c r="O199" s="22">
        <f>'[2]D3-Capex'!J165</f>
        <v>0</v>
      </c>
      <c r="P199" s="23">
        <f>'[2]D3-Capex'!K165</f>
        <v>0</v>
      </c>
    </row>
    <row r="200" spans="1:16" x14ac:dyDescent="0.3">
      <c r="A200" s="80"/>
      <c r="B200" s="22"/>
      <c r="C200" s="22"/>
      <c r="D200" s="22"/>
      <c r="E200" s="22"/>
      <c r="F200" s="22"/>
      <c r="G200" s="22"/>
      <c r="H200" s="22"/>
      <c r="I200" s="22"/>
      <c r="J200" s="22"/>
      <c r="K200" s="22"/>
      <c r="L200" s="22"/>
      <c r="M200" s="114"/>
      <c r="N200" s="21"/>
      <c r="O200" s="22"/>
      <c r="P200" s="23"/>
    </row>
    <row r="201" spans="1:16" x14ac:dyDescent="0.3">
      <c r="A201" s="92" t="s">
        <v>480</v>
      </c>
      <c r="B201" s="95">
        <f>B40+B108+B137+B144+B152+B170+B173+B183+B186+B189+B192+B195+B198</f>
        <v>2556</v>
      </c>
      <c r="C201" s="95">
        <f t="shared" ref="C201" si="109">C40+C108+C137+C144+C152+C170+C173+C183+C186+C189+C192+C195+C198</f>
        <v>3256</v>
      </c>
      <c r="D201" s="95">
        <f>D40+D108+D137+D144+D152+D170+D173+D183+D186+D189+D192+D195+D198</f>
        <v>5869</v>
      </c>
      <c r="E201" s="95">
        <f t="shared" ref="E201" si="110">E40+E108+E137+E144+E152+E170+E173+E183+E186+E189+E192+E195+E198</f>
        <v>9586</v>
      </c>
      <c r="F201" s="95">
        <f>F40+F108+F137+F144+F152+F170+F173+F183+F186+F189+F192+F195+F198</f>
        <v>10583</v>
      </c>
      <c r="G201" s="95">
        <f t="shared" ref="G201" si="111">G40+G108+G137+G144+G152+G170+G173+G183+G186+G189+G192+G195+G198</f>
        <v>9256</v>
      </c>
      <c r="H201" s="95">
        <f>H40+H108+H137+H144+H152+H170+H173+H183+H186+H189+H192+H195+H198</f>
        <v>8231</v>
      </c>
      <c r="I201" s="95">
        <f t="shared" ref="I201" si="112">I40+I108+I137+I144+I152+I170+I173+I183+I186+I189+I192+I195+I198</f>
        <v>7526</v>
      </c>
      <c r="J201" s="95">
        <f>J40+J108+J137+J144+J152+J170+J173+J183+J186+J189+J192+J195+J198</f>
        <v>9856</v>
      </c>
      <c r="K201" s="95">
        <f t="shared" ref="K201:P201" si="113">K40+K108+K137+K144+K152+K170+K173+K183+K186+K189+K192+K195+K198</f>
        <v>4589</v>
      </c>
      <c r="L201" s="95">
        <f t="shared" si="113"/>
        <v>6859</v>
      </c>
      <c r="M201" s="333">
        <f t="shared" si="92"/>
        <v>3739</v>
      </c>
      <c r="N201" s="334">
        <f t="shared" si="113"/>
        <v>81906</v>
      </c>
      <c r="O201" s="334">
        <f t="shared" si="113"/>
        <v>65896</v>
      </c>
      <c r="P201" s="334">
        <f t="shared" si="113"/>
        <v>72486</v>
      </c>
    </row>
    <row r="203" spans="1:16" x14ac:dyDescent="0.3">
      <c r="A203" s="58" t="s">
        <v>239</v>
      </c>
    </row>
    <row r="204" spans="1:16" x14ac:dyDescent="0.3">
      <c r="A204" s="42" t="s">
        <v>240</v>
      </c>
      <c r="B204" s="335"/>
      <c r="C204" s="336"/>
      <c r="D204" s="336"/>
      <c r="E204" s="336"/>
      <c r="F204" s="336"/>
      <c r="G204" s="336"/>
      <c r="H204" s="336"/>
      <c r="I204" s="336"/>
      <c r="J204" s="336"/>
      <c r="K204" s="336"/>
      <c r="L204" s="336"/>
      <c r="M204" s="337"/>
      <c r="N204" s="338"/>
      <c r="O204" s="336"/>
      <c r="P204" s="337"/>
    </row>
    <row r="205" spans="1:16" x14ac:dyDescent="0.3">
      <c r="A205" s="57" t="s">
        <v>2</v>
      </c>
      <c r="B205" s="71">
        <v>0</v>
      </c>
      <c r="C205" s="72">
        <v>0</v>
      </c>
      <c r="D205" s="72">
        <v>0</v>
      </c>
      <c r="E205" s="72">
        <v>0</v>
      </c>
      <c r="F205" s="72">
        <v>0</v>
      </c>
      <c r="G205" s="72">
        <v>0</v>
      </c>
      <c r="H205" s="72">
        <v>0</v>
      </c>
      <c r="I205" s="72">
        <v>0</v>
      </c>
      <c r="J205" s="72">
        <v>0</v>
      </c>
      <c r="K205" s="72">
        <v>0</v>
      </c>
      <c r="L205" s="72">
        <v>0</v>
      </c>
      <c r="M205" s="114">
        <f t="shared" ref="M205:M240" si="114">N205-SUM(B205:L205)</f>
        <v>0</v>
      </c>
      <c r="N205" s="21">
        <f>'[2]D5-CFlow'!I6</f>
        <v>0</v>
      </c>
      <c r="O205" s="22">
        <f>'[2]D5-CFlow'!J6</f>
        <v>0</v>
      </c>
      <c r="P205" s="23">
        <f>'[2]D5-CFlow'!K6</f>
        <v>0</v>
      </c>
    </row>
    <row r="206" spans="1:16" x14ac:dyDescent="0.3">
      <c r="A206" s="57" t="s">
        <v>3</v>
      </c>
      <c r="B206" s="71">
        <v>0</v>
      </c>
      <c r="C206" s="72">
        <v>0</v>
      </c>
      <c r="D206" s="72">
        <v>0</v>
      </c>
      <c r="E206" s="72">
        <v>0</v>
      </c>
      <c r="F206" s="72">
        <v>0</v>
      </c>
      <c r="G206" s="72">
        <v>0</v>
      </c>
      <c r="H206" s="72">
        <v>0</v>
      </c>
      <c r="I206" s="72">
        <v>0</v>
      </c>
      <c r="J206" s="72">
        <v>0</v>
      </c>
      <c r="K206" s="72">
        <v>0</v>
      </c>
      <c r="L206" s="72">
        <v>0</v>
      </c>
      <c r="M206" s="114">
        <f t="shared" si="114"/>
        <v>0</v>
      </c>
      <c r="N206" s="21">
        <f>'[2]D5-CFlow'!I7</f>
        <v>0</v>
      </c>
      <c r="O206" s="22">
        <f>'[2]D5-CFlow'!J7</f>
        <v>0</v>
      </c>
      <c r="P206" s="23">
        <f>'[2]D5-CFlow'!K7</f>
        <v>0</v>
      </c>
    </row>
    <row r="207" spans="1:16" x14ac:dyDescent="0.3">
      <c r="A207" s="57" t="s">
        <v>51</v>
      </c>
      <c r="B207" s="71">
        <v>458652</v>
      </c>
      <c r="C207" s="72">
        <v>0</v>
      </c>
      <c r="D207" s="72">
        <v>0</v>
      </c>
      <c r="E207" s="72">
        <v>589658</v>
      </c>
      <c r="F207" s="72">
        <v>0</v>
      </c>
      <c r="G207" s="72">
        <v>0</v>
      </c>
      <c r="H207" s="72">
        <v>419547</v>
      </c>
      <c r="I207" s="72">
        <v>0</v>
      </c>
      <c r="J207" s="72">
        <v>0</v>
      </c>
      <c r="K207" s="72">
        <v>0</v>
      </c>
      <c r="L207" s="72">
        <v>0</v>
      </c>
      <c r="M207" s="114">
        <f t="shared" si="114"/>
        <v>0</v>
      </c>
      <c r="N207" s="21">
        <v>1467857</v>
      </c>
      <c r="O207" s="22">
        <v>1423821</v>
      </c>
      <c r="P207" s="23">
        <v>1566203</v>
      </c>
    </row>
    <row r="208" spans="1:16" x14ac:dyDescent="0.3">
      <c r="A208" s="57" t="s">
        <v>481</v>
      </c>
      <c r="B208" s="71">
        <v>205896</v>
      </c>
      <c r="C208" s="72">
        <v>356859</v>
      </c>
      <c r="D208" s="72">
        <v>456325</v>
      </c>
      <c r="E208" s="72">
        <v>548625</v>
      </c>
      <c r="F208" s="72">
        <v>512365</v>
      </c>
      <c r="G208" s="72">
        <v>526589</v>
      </c>
      <c r="H208" s="72">
        <v>458020</v>
      </c>
      <c r="I208" s="72">
        <v>256895</v>
      </c>
      <c r="J208" s="72">
        <v>325689</v>
      </c>
      <c r="K208" s="72">
        <v>328956</v>
      </c>
      <c r="L208" s="72">
        <v>256358</v>
      </c>
      <c r="M208" s="114">
        <f t="shared" si="114"/>
        <v>305223</v>
      </c>
      <c r="N208" s="21">
        <v>4537800</v>
      </c>
      <c r="O208" s="22">
        <v>4719312</v>
      </c>
      <c r="P208" s="23">
        <v>4931681</v>
      </c>
    </row>
    <row r="209" spans="1:16" x14ac:dyDescent="0.3">
      <c r="A209" s="57" t="s">
        <v>482</v>
      </c>
      <c r="B209" s="71">
        <v>0</v>
      </c>
      <c r="C209" s="72">
        <v>0</v>
      </c>
      <c r="D209" s="72">
        <v>0</v>
      </c>
      <c r="E209" s="72">
        <v>0</v>
      </c>
      <c r="F209" s="72">
        <v>0</v>
      </c>
      <c r="G209" s="72">
        <v>0</v>
      </c>
      <c r="H209" s="72">
        <v>0</v>
      </c>
      <c r="I209" s="72">
        <v>0</v>
      </c>
      <c r="J209" s="72">
        <v>0</v>
      </c>
      <c r="K209" s="72">
        <v>0</v>
      </c>
      <c r="L209" s="72">
        <v>0</v>
      </c>
      <c r="M209" s="114">
        <f t="shared" si="114"/>
        <v>0</v>
      </c>
      <c r="N209" s="21">
        <f>'[2]D5-CFlow'!I10</f>
        <v>0</v>
      </c>
      <c r="O209" s="22">
        <f>'[2]D5-CFlow'!J10</f>
        <v>0</v>
      </c>
      <c r="P209" s="23">
        <f>'[2]D5-CFlow'!K10</f>
        <v>0</v>
      </c>
    </row>
    <row r="210" spans="1:16" x14ac:dyDescent="0.3">
      <c r="A210" s="57" t="s">
        <v>243</v>
      </c>
      <c r="B210" s="71">
        <v>0</v>
      </c>
      <c r="C210" s="72">
        <v>0</v>
      </c>
      <c r="D210" s="72">
        <v>0</v>
      </c>
      <c r="E210" s="72">
        <v>0</v>
      </c>
      <c r="F210" s="72">
        <v>0</v>
      </c>
      <c r="G210" s="72">
        <v>0</v>
      </c>
      <c r="H210" s="72">
        <v>0</v>
      </c>
      <c r="I210" s="72">
        <v>0</v>
      </c>
      <c r="J210" s="72">
        <v>0</v>
      </c>
      <c r="K210" s="72">
        <v>0</v>
      </c>
      <c r="L210" s="72">
        <v>0</v>
      </c>
      <c r="M210" s="114">
        <f t="shared" si="114"/>
        <v>0</v>
      </c>
      <c r="N210" s="21">
        <f>'[2]D5-CFlow'!I11</f>
        <v>0</v>
      </c>
      <c r="O210" s="22">
        <f>'[2]D5-CFlow'!J11</f>
        <v>0</v>
      </c>
      <c r="P210" s="23">
        <f>'[2]D5-CFlow'!K11</f>
        <v>0</v>
      </c>
    </row>
    <row r="211" spans="1:16" x14ac:dyDescent="0.3">
      <c r="A211" s="57" t="s">
        <v>244</v>
      </c>
      <c r="B211" s="71">
        <v>0</v>
      </c>
      <c r="C211" s="72">
        <v>0</v>
      </c>
      <c r="D211" s="72">
        <v>0</v>
      </c>
      <c r="E211" s="72">
        <v>0</v>
      </c>
      <c r="F211" s="72">
        <v>0</v>
      </c>
      <c r="G211" s="72">
        <v>0</v>
      </c>
      <c r="H211" s="72">
        <v>0</v>
      </c>
      <c r="I211" s="72">
        <v>0</v>
      </c>
      <c r="J211" s="72">
        <v>0</v>
      </c>
      <c r="K211" s="72">
        <v>0</v>
      </c>
      <c r="L211" s="72">
        <v>0</v>
      </c>
      <c r="M211" s="114">
        <f t="shared" si="114"/>
        <v>0</v>
      </c>
      <c r="N211" s="21">
        <f>'[2]D5-CFlow'!I12</f>
        <v>0</v>
      </c>
      <c r="O211" s="22">
        <f>'[2]D5-CFlow'!J12</f>
        <v>0</v>
      </c>
      <c r="P211" s="23">
        <f>'[2]D5-CFlow'!K12</f>
        <v>0</v>
      </c>
    </row>
    <row r="212" spans="1:16" x14ac:dyDescent="0.3">
      <c r="A212" s="58" t="s">
        <v>245</v>
      </c>
      <c r="B212" s="21"/>
      <c r="C212" s="22"/>
      <c r="D212" s="22"/>
      <c r="E212" s="22"/>
      <c r="F212" s="22"/>
      <c r="G212" s="22"/>
      <c r="H212" s="22"/>
      <c r="I212" s="22"/>
      <c r="J212" s="22"/>
      <c r="K212" s="22"/>
      <c r="L212" s="22"/>
      <c r="M212" s="114"/>
      <c r="N212" s="21"/>
      <c r="O212" s="22"/>
      <c r="P212" s="23"/>
    </row>
    <row r="213" spans="1:16" x14ac:dyDescent="0.3">
      <c r="A213" s="57" t="s">
        <v>246</v>
      </c>
      <c r="B213" s="71">
        <v>-325689</v>
      </c>
      <c r="C213" s="72">
        <v>-586958</v>
      </c>
      <c r="D213" s="72">
        <v>-589625</v>
      </c>
      <c r="E213" s="72">
        <v>-985625</v>
      </c>
      <c r="F213" s="72">
        <v>-759652</v>
      </c>
      <c r="G213" s="72">
        <v>-802563</v>
      </c>
      <c r="H213" s="72">
        <v>-524895</v>
      </c>
      <c r="I213" s="72">
        <v>-458925</v>
      </c>
      <c r="J213" s="72">
        <v>-201589</v>
      </c>
      <c r="K213" s="72">
        <v>-103258</v>
      </c>
      <c r="L213" s="72">
        <v>-356895</v>
      </c>
      <c r="M213" s="114">
        <f t="shared" si="114"/>
        <v>-302529</v>
      </c>
      <c r="N213" s="21">
        <v>-5998203</v>
      </c>
      <c r="O213" s="22">
        <v>-6134934</v>
      </c>
      <c r="P213" s="23">
        <v>-6488865</v>
      </c>
    </row>
    <row r="214" spans="1:16" x14ac:dyDescent="0.3">
      <c r="A214" s="57" t="s">
        <v>11</v>
      </c>
      <c r="B214" s="71">
        <v>0</v>
      </c>
      <c r="C214" s="72">
        <v>0</v>
      </c>
      <c r="D214" s="72">
        <v>0</v>
      </c>
      <c r="E214" s="72">
        <v>0</v>
      </c>
      <c r="F214" s="72">
        <v>0</v>
      </c>
      <c r="G214" s="72">
        <v>0</v>
      </c>
      <c r="H214" s="72">
        <v>0</v>
      </c>
      <c r="I214" s="72">
        <v>0</v>
      </c>
      <c r="J214" s="72">
        <v>0</v>
      </c>
      <c r="K214" s="72">
        <v>0</v>
      </c>
      <c r="L214" s="72">
        <v>0</v>
      </c>
      <c r="M214" s="114">
        <f t="shared" si="114"/>
        <v>0</v>
      </c>
      <c r="N214" s="21">
        <f>'[2]D5-CFlow'!I15</f>
        <v>0</v>
      </c>
      <c r="O214" s="22">
        <f>'[2]D5-CFlow'!J15</f>
        <v>0</v>
      </c>
      <c r="P214" s="23">
        <f>'[2]D5-CFlow'!K15</f>
        <v>0</v>
      </c>
    </row>
    <row r="215" spans="1:16" x14ac:dyDescent="0.3">
      <c r="A215" s="57" t="s">
        <v>247</v>
      </c>
      <c r="B215" s="71">
        <v>0</v>
      </c>
      <c r="C215" s="72">
        <v>0</v>
      </c>
      <c r="D215" s="72">
        <v>0</v>
      </c>
      <c r="E215" s="72">
        <v>0</v>
      </c>
      <c r="F215" s="72">
        <v>0</v>
      </c>
      <c r="G215" s="72">
        <v>0</v>
      </c>
      <c r="H215" s="72">
        <v>0</v>
      </c>
      <c r="I215" s="72">
        <v>0</v>
      </c>
      <c r="J215" s="72">
        <v>0</v>
      </c>
      <c r="K215" s="72">
        <v>0</v>
      </c>
      <c r="L215" s="72">
        <v>0</v>
      </c>
      <c r="M215" s="114">
        <f t="shared" si="114"/>
        <v>0</v>
      </c>
      <c r="N215" s="21">
        <f>'[2]D5-CFlow'!I16</f>
        <v>0</v>
      </c>
      <c r="O215" s="22">
        <f>'[2]D5-CFlow'!J16</f>
        <v>0</v>
      </c>
      <c r="P215" s="23">
        <f>'[2]D5-CFlow'!K16</f>
        <v>0</v>
      </c>
    </row>
    <row r="216" spans="1:16" x14ac:dyDescent="0.3">
      <c r="A216" s="57" t="s">
        <v>248</v>
      </c>
      <c r="B216" s="71">
        <v>0</v>
      </c>
      <c r="C216" s="72">
        <v>0</v>
      </c>
      <c r="D216" s="72">
        <v>0</v>
      </c>
      <c r="E216" s="72">
        <v>0</v>
      </c>
      <c r="F216" s="72">
        <v>0</v>
      </c>
      <c r="G216" s="72">
        <v>0</v>
      </c>
      <c r="H216" s="72">
        <v>0</v>
      </c>
      <c r="I216" s="72">
        <v>0</v>
      </c>
      <c r="J216" s="72">
        <v>0</v>
      </c>
      <c r="K216" s="72">
        <v>0</v>
      </c>
      <c r="L216" s="72">
        <v>0</v>
      </c>
      <c r="M216" s="114">
        <f t="shared" si="114"/>
        <v>0</v>
      </c>
      <c r="N216" s="21">
        <f>'[2]D5-CFlow'!I17</f>
        <v>0</v>
      </c>
      <c r="O216" s="22">
        <f>'[2]D5-CFlow'!J17</f>
        <v>0</v>
      </c>
      <c r="P216" s="23">
        <f>'[2]D5-CFlow'!K17</f>
        <v>0</v>
      </c>
    </row>
    <row r="217" spans="1:16" x14ac:dyDescent="0.3">
      <c r="A217" s="83" t="s">
        <v>249</v>
      </c>
      <c r="B217" s="29">
        <f t="shared" ref="B217:P217" si="115">SUM(B205:B211)+SUM(B213:B216)</f>
        <v>338859</v>
      </c>
      <c r="C217" s="30">
        <f t="shared" si="115"/>
        <v>-230099</v>
      </c>
      <c r="D217" s="30">
        <f t="shared" si="115"/>
        <v>-133300</v>
      </c>
      <c r="E217" s="30">
        <f t="shared" si="115"/>
        <v>152658</v>
      </c>
      <c r="F217" s="30">
        <f t="shared" si="115"/>
        <v>-247287</v>
      </c>
      <c r="G217" s="30">
        <f t="shared" si="115"/>
        <v>-275974</v>
      </c>
      <c r="H217" s="30">
        <f t="shared" si="115"/>
        <v>352672</v>
      </c>
      <c r="I217" s="30">
        <f t="shared" si="115"/>
        <v>-202030</v>
      </c>
      <c r="J217" s="30">
        <f t="shared" si="115"/>
        <v>124100</v>
      </c>
      <c r="K217" s="30">
        <f t="shared" si="115"/>
        <v>225698</v>
      </c>
      <c r="L217" s="30">
        <f t="shared" si="115"/>
        <v>-100537</v>
      </c>
      <c r="M217" s="339">
        <f t="shared" si="114"/>
        <v>2694</v>
      </c>
      <c r="N217" s="340">
        <f t="shared" si="115"/>
        <v>7454</v>
      </c>
      <c r="O217" s="340">
        <f t="shared" si="115"/>
        <v>8199</v>
      </c>
      <c r="P217" s="340">
        <f t="shared" si="115"/>
        <v>9019</v>
      </c>
    </row>
    <row r="218" spans="1:16" x14ac:dyDescent="0.3">
      <c r="A218" s="80"/>
      <c r="B218" s="21"/>
      <c r="C218" s="22"/>
      <c r="D218" s="22"/>
      <c r="E218" s="22"/>
      <c r="F218" s="22"/>
      <c r="G218" s="22"/>
      <c r="H218" s="22"/>
      <c r="I218" s="22"/>
      <c r="J218" s="22"/>
      <c r="K218" s="22"/>
      <c r="L218" s="22"/>
      <c r="M218" s="114"/>
      <c r="N218" s="21"/>
      <c r="O218" s="22"/>
      <c r="P218" s="23"/>
    </row>
    <row r="219" spans="1:16" x14ac:dyDescent="0.3">
      <c r="A219" s="58" t="s">
        <v>250</v>
      </c>
      <c r="B219" s="21"/>
      <c r="C219" s="22"/>
      <c r="D219" s="22"/>
      <c r="E219" s="22"/>
      <c r="F219" s="22"/>
      <c r="G219" s="22"/>
      <c r="H219" s="22"/>
      <c r="I219" s="22"/>
      <c r="J219" s="22"/>
      <c r="K219" s="22"/>
      <c r="L219" s="22"/>
      <c r="M219" s="114"/>
      <c r="N219" s="21"/>
      <c r="O219" s="22"/>
      <c r="P219" s="23"/>
    </row>
    <row r="220" spans="1:16" x14ac:dyDescent="0.3">
      <c r="A220" s="58" t="s">
        <v>240</v>
      </c>
      <c r="B220" s="21"/>
      <c r="C220" s="22"/>
      <c r="D220" s="22"/>
      <c r="E220" s="22"/>
      <c r="F220" s="22"/>
      <c r="G220" s="22"/>
      <c r="H220" s="22"/>
      <c r="I220" s="22"/>
      <c r="J220" s="22"/>
      <c r="K220" s="22"/>
      <c r="L220" s="22"/>
      <c r="M220" s="114"/>
      <c r="N220" s="21"/>
      <c r="O220" s="22"/>
      <c r="P220" s="23"/>
    </row>
    <row r="221" spans="1:16" x14ac:dyDescent="0.3">
      <c r="A221" s="57" t="s">
        <v>251</v>
      </c>
      <c r="B221" s="71">
        <v>0</v>
      </c>
      <c r="C221" s="72">
        <v>0</v>
      </c>
      <c r="D221" s="72">
        <v>0</v>
      </c>
      <c r="E221" s="72">
        <v>0</v>
      </c>
      <c r="F221" s="72">
        <v>0</v>
      </c>
      <c r="G221" s="72">
        <v>0</v>
      </c>
      <c r="H221" s="72">
        <v>0</v>
      </c>
      <c r="I221" s="72">
        <v>0</v>
      </c>
      <c r="J221" s="72">
        <v>0</v>
      </c>
      <c r="K221" s="72">
        <v>0</v>
      </c>
      <c r="L221" s="72">
        <v>0</v>
      </c>
      <c r="M221" s="114">
        <f t="shared" si="114"/>
        <v>0</v>
      </c>
      <c r="N221" s="21">
        <f>'[2]D5-CFlow'!I22</f>
        <v>0</v>
      </c>
      <c r="O221" s="22">
        <f>'[2]D5-CFlow'!J22</f>
        <v>0</v>
      </c>
      <c r="P221" s="23">
        <f>'[2]D5-CFlow'!K22</f>
        <v>0</v>
      </c>
    </row>
    <row r="222" spans="1:16" x14ac:dyDescent="0.3">
      <c r="A222" s="57" t="s">
        <v>483</v>
      </c>
      <c r="B222" s="71">
        <v>0</v>
      </c>
      <c r="C222" s="72">
        <v>0</v>
      </c>
      <c r="D222" s="72">
        <v>0</v>
      </c>
      <c r="E222" s="72">
        <v>0</v>
      </c>
      <c r="F222" s="72">
        <v>0</v>
      </c>
      <c r="G222" s="72">
        <v>0</v>
      </c>
      <c r="H222" s="72">
        <v>0</v>
      </c>
      <c r="I222" s="72">
        <v>0</v>
      </c>
      <c r="J222" s="72">
        <v>0</v>
      </c>
      <c r="K222" s="72">
        <v>0</v>
      </c>
      <c r="L222" s="72">
        <v>0</v>
      </c>
      <c r="M222" s="114">
        <f t="shared" si="114"/>
        <v>0</v>
      </c>
      <c r="N222" s="21">
        <f>'[2]D5-CFlow'!I23</f>
        <v>0</v>
      </c>
      <c r="O222" s="22">
        <f>'[2]D5-CFlow'!J23</f>
        <v>0</v>
      </c>
      <c r="P222" s="23">
        <f>'[2]D5-CFlow'!K23</f>
        <v>0</v>
      </c>
    </row>
    <row r="223" spans="1:16" x14ac:dyDescent="0.3">
      <c r="A223" s="57" t="s">
        <v>484</v>
      </c>
      <c r="B223" s="71">
        <v>0</v>
      </c>
      <c r="C223" s="72">
        <v>0</v>
      </c>
      <c r="D223" s="72">
        <v>0</v>
      </c>
      <c r="E223" s="72">
        <v>0</v>
      </c>
      <c r="F223" s="72">
        <v>0</v>
      </c>
      <c r="G223" s="72">
        <v>0</v>
      </c>
      <c r="H223" s="72">
        <v>0</v>
      </c>
      <c r="I223" s="72">
        <v>0</v>
      </c>
      <c r="J223" s="72">
        <v>0</v>
      </c>
      <c r="K223" s="72">
        <v>0</v>
      </c>
      <c r="L223" s="72">
        <v>0</v>
      </c>
      <c r="M223" s="114">
        <f t="shared" si="114"/>
        <v>0</v>
      </c>
      <c r="N223" s="21">
        <f>'[2]D5-CFlow'!I24</f>
        <v>0</v>
      </c>
      <c r="O223" s="22">
        <f>'[2]D5-CFlow'!J24</f>
        <v>0</v>
      </c>
      <c r="P223" s="23">
        <f>'[2]D5-CFlow'!K24</f>
        <v>0</v>
      </c>
    </row>
    <row r="224" spans="1:16" x14ac:dyDescent="0.3">
      <c r="A224" s="57" t="s">
        <v>253</v>
      </c>
      <c r="B224" s="71">
        <v>0</v>
      </c>
      <c r="C224" s="72">
        <v>0</v>
      </c>
      <c r="D224" s="72">
        <v>0</v>
      </c>
      <c r="E224" s="72">
        <v>0</v>
      </c>
      <c r="F224" s="72">
        <v>0</v>
      </c>
      <c r="G224" s="72">
        <v>0</v>
      </c>
      <c r="H224" s="72">
        <v>0</v>
      </c>
      <c r="I224" s="72">
        <v>0</v>
      </c>
      <c r="J224" s="72">
        <v>0</v>
      </c>
      <c r="K224" s="72">
        <v>0</v>
      </c>
      <c r="L224" s="72">
        <v>0</v>
      </c>
      <c r="M224" s="114">
        <f t="shared" si="114"/>
        <v>0</v>
      </c>
      <c r="N224" s="21">
        <f>'[2]D5-CFlow'!I25</f>
        <v>0</v>
      </c>
      <c r="O224" s="22">
        <f>'[2]D5-CFlow'!J25</f>
        <v>0</v>
      </c>
      <c r="P224" s="23">
        <f>'[2]D5-CFlow'!K25</f>
        <v>0</v>
      </c>
    </row>
    <row r="225" spans="1:16" x14ac:dyDescent="0.3">
      <c r="A225" s="58" t="s">
        <v>245</v>
      </c>
      <c r="B225" s="21"/>
      <c r="C225" s="22"/>
      <c r="D225" s="22"/>
      <c r="E225" s="22"/>
      <c r="F225" s="22"/>
      <c r="G225" s="22"/>
      <c r="H225" s="22"/>
      <c r="I225" s="22"/>
      <c r="J225" s="22"/>
      <c r="K225" s="22"/>
      <c r="L225" s="22"/>
      <c r="M225" s="114"/>
      <c r="N225" s="21"/>
      <c r="O225" s="22"/>
      <c r="P225" s="23"/>
    </row>
    <row r="226" spans="1:16" x14ac:dyDescent="0.3">
      <c r="A226" s="57" t="s">
        <v>254</v>
      </c>
      <c r="B226" s="71">
        <v>0</v>
      </c>
      <c r="C226" s="72">
        <v>0</v>
      </c>
      <c r="D226" s="72">
        <v>0</v>
      </c>
      <c r="E226" s="72">
        <v>0</v>
      </c>
      <c r="F226" s="72">
        <v>0</v>
      </c>
      <c r="G226" s="72">
        <v>0</v>
      </c>
      <c r="H226" s="72">
        <v>0</v>
      </c>
      <c r="I226" s="72">
        <v>0</v>
      </c>
      <c r="J226" s="72">
        <v>0</v>
      </c>
      <c r="K226" s="72">
        <v>0</v>
      </c>
      <c r="L226" s="72">
        <v>0</v>
      </c>
      <c r="M226" s="114">
        <f t="shared" si="114"/>
        <v>0</v>
      </c>
      <c r="N226" s="21">
        <f>'[2]D5-CFlow'!I27</f>
        <v>0</v>
      </c>
      <c r="O226" s="22">
        <f>'[2]D5-CFlow'!J27</f>
        <v>0</v>
      </c>
      <c r="P226" s="23">
        <f>'[2]D5-CFlow'!K27</f>
        <v>0</v>
      </c>
    </row>
    <row r="227" spans="1:16" x14ac:dyDescent="0.3">
      <c r="A227" s="83" t="s">
        <v>255</v>
      </c>
      <c r="B227" s="29">
        <f t="shared" ref="B227:L227" si="116">SUM(B221:B224)+B226</f>
        <v>0</v>
      </c>
      <c r="C227" s="30">
        <f t="shared" si="116"/>
        <v>0</v>
      </c>
      <c r="D227" s="30">
        <f t="shared" si="116"/>
        <v>0</v>
      </c>
      <c r="E227" s="30">
        <f t="shared" si="116"/>
        <v>0</v>
      </c>
      <c r="F227" s="30">
        <f t="shared" si="116"/>
        <v>0</v>
      </c>
      <c r="G227" s="30">
        <f t="shared" si="116"/>
        <v>0</v>
      </c>
      <c r="H227" s="30">
        <f t="shared" si="116"/>
        <v>0</v>
      </c>
      <c r="I227" s="30">
        <f t="shared" si="116"/>
        <v>0</v>
      </c>
      <c r="J227" s="30">
        <f t="shared" si="116"/>
        <v>0</v>
      </c>
      <c r="K227" s="30">
        <f t="shared" si="116"/>
        <v>0</v>
      </c>
      <c r="L227" s="30">
        <f t="shared" si="116"/>
        <v>0</v>
      </c>
      <c r="M227" s="339">
        <f t="shared" si="114"/>
        <v>0</v>
      </c>
      <c r="N227" s="340">
        <f>'[2]D5-CFlow'!I28</f>
        <v>0</v>
      </c>
      <c r="O227" s="341">
        <f>'[2]D5-CFlow'!J28</f>
        <v>0</v>
      </c>
      <c r="P227" s="342">
        <f>'[2]D5-CFlow'!K28</f>
        <v>0</v>
      </c>
    </row>
    <row r="228" spans="1:16" x14ac:dyDescent="0.3">
      <c r="A228" s="80"/>
      <c r="B228" s="21"/>
      <c r="C228" s="22"/>
      <c r="D228" s="22"/>
      <c r="E228" s="22"/>
      <c r="F228" s="22"/>
      <c r="G228" s="22"/>
      <c r="H228" s="22"/>
      <c r="I228" s="22"/>
      <c r="J228" s="22"/>
      <c r="K228" s="22"/>
      <c r="L228" s="22"/>
      <c r="M228" s="114"/>
      <c r="N228" s="21"/>
      <c r="O228" s="22"/>
      <c r="P228" s="23"/>
    </row>
    <row r="229" spans="1:16" x14ac:dyDescent="0.3">
      <c r="A229" s="58" t="s">
        <v>256</v>
      </c>
      <c r="B229" s="21"/>
      <c r="C229" s="22"/>
      <c r="D229" s="22"/>
      <c r="E229" s="22"/>
      <c r="F229" s="22"/>
      <c r="G229" s="22"/>
      <c r="H229" s="22"/>
      <c r="I229" s="22"/>
      <c r="J229" s="22"/>
      <c r="K229" s="22"/>
      <c r="L229" s="22"/>
      <c r="M229" s="114"/>
      <c r="N229" s="21"/>
      <c r="O229" s="22"/>
      <c r="P229" s="23"/>
    </row>
    <row r="230" spans="1:16" x14ac:dyDescent="0.3">
      <c r="A230" s="58" t="s">
        <v>240</v>
      </c>
      <c r="B230" s="21"/>
      <c r="C230" s="22"/>
      <c r="D230" s="22"/>
      <c r="E230" s="22"/>
      <c r="F230" s="22"/>
      <c r="G230" s="22"/>
      <c r="H230" s="22"/>
      <c r="I230" s="22"/>
      <c r="J230" s="22"/>
      <c r="K230" s="22"/>
      <c r="L230" s="22"/>
      <c r="M230" s="114"/>
      <c r="N230" s="21"/>
      <c r="O230" s="22"/>
      <c r="P230" s="23"/>
    </row>
    <row r="231" spans="1:16" x14ac:dyDescent="0.3">
      <c r="A231" s="57" t="s">
        <v>257</v>
      </c>
      <c r="B231" s="71">
        <v>0</v>
      </c>
      <c r="C231" s="72">
        <v>0</v>
      </c>
      <c r="D231" s="72">
        <v>0</v>
      </c>
      <c r="E231" s="72">
        <v>0</v>
      </c>
      <c r="F231" s="72">
        <v>0</v>
      </c>
      <c r="G231" s="72">
        <v>0</v>
      </c>
      <c r="H231" s="72">
        <v>0</v>
      </c>
      <c r="I231" s="72">
        <v>0</v>
      </c>
      <c r="J231" s="72">
        <v>0</v>
      </c>
      <c r="K231" s="72">
        <v>0</v>
      </c>
      <c r="L231" s="72">
        <v>0</v>
      </c>
      <c r="M231" s="114">
        <f t="shared" si="114"/>
        <v>0</v>
      </c>
      <c r="N231" s="21">
        <f>'[2]D5-CFlow'!I32</f>
        <v>0</v>
      </c>
      <c r="O231" s="22">
        <f>'[2]D5-CFlow'!J32</f>
        <v>0</v>
      </c>
      <c r="P231" s="23">
        <f>'[2]D5-CFlow'!K32</f>
        <v>0</v>
      </c>
    </row>
    <row r="232" spans="1:16" x14ac:dyDescent="0.3">
      <c r="A232" s="57" t="s">
        <v>258</v>
      </c>
      <c r="B232" s="71">
        <v>0</v>
      </c>
      <c r="C232" s="72">
        <v>0</v>
      </c>
      <c r="D232" s="72">
        <v>0</v>
      </c>
      <c r="E232" s="72">
        <v>0</v>
      </c>
      <c r="F232" s="72">
        <v>0</v>
      </c>
      <c r="G232" s="72">
        <v>0</v>
      </c>
      <c r="H232" s="72">
        <v>0</v>
      </c>
      <c r="I232" s="72">
        <v>0</v>
      </c>
      <c r="J232" s="72">
        <v>0</v>
      </c>
      <c r="K232" s="72">
        <v>0</v>
      </c>
      <c r="L232" s="72">
        <v>0</v>
      </c>
      <c r="M232" s="114">
        <f t="shared" si="114"/>
        <v>0</v>
      </c>
      <c r="N232" s="21">
        <f>'[2]D5-CFlow'!I33</f>
        <v>0</v>
      </c>
      <c r="O232" s="22">
        <f>'[2]D5-CFlow'!J33</f>
        <v>0</v>
      </c>
      <c r="P232" s="23">
        <f>'[2]D5-CFlow'!K33</f>
        <v>0</v>
      </c>
    </row>
    <row r="233" spans="1:16" x14ac:dyDescent="0.3">
      <c r="A233" s="57" t="s">
        <v>259</v>
      </c>
      <c r="B233" s="71">
        <v>0</v>
      </c>
      <c r="C233" s="72">
        <v>0</v>
      </c>
      <c r="D233" s="72">
        <v>0</v>
      </c>
      <c r="E233" s="72">
        <v>0</v>
      </c>
      <c r="F233" s="72">
        <v>0</v>
      </c>
      <c r="G233" s="72">
        <v>0</v>
      </c>
      <c r="H233" s="72">
        <v>0</v>
      </c>
      <c r="I233" s="72">
        <v>0</v>
      </c>
      <c r="J233" s="72">
        <v>0</v>
      </c>
      <c r="K233" s="72">
        <v>0</v>
      </c>
      <c r="L233" s="72">
        <v>0</v>
      </c>
      <c r="M233" s="114">
        <f t="shared" si="114"/>
        <v>0</v>
      </c>
      <c r="N233" s="21">
        <f>'[2]D5-CFlow'!I34</f>
        <v>0</v>
      </c>
      <c r="O233" s="22">
        <f>'[2]D5-CFlow'!J34</f>
        <v>0</v>
      </c>
      <c r="P233" s="23">
        <f>'[2]D5-CFlow'!K34</f>
        <v>0</v>
      </c>
    </row>
    <row r="234" spans="1:16" x14ac:dyDescent="0.3">
      <c r="A234" s="58" t="s">
        <v>245</v>
      </c>
      <c r="B234" s="21"/>
      <c r="C234" s="22"/>
      <c r="D234" s="22"/>
      <c r="E234" s="22"/>
      <c r="F234" s="22"/>
      <c r="G234" s="22"/>
      <c r="H234" s="22"/>
      <c r="I234" s="22"/>
      <c r="J234" s="22"/>
      <c r="K234" s="22"/>
      <c r="L234" s="22"/>
      <c r="M234" s="114"/>
      <c r="N234" s="21"/>
      <c r="O234" s="22"/>
      <c r="P234" s="23"/>
    </row>
    <row r="235" spans="1:16" x14ac:dyDescent="0.3">
      <c r="A235" s="57" t="s">
        <v>260</v>
      </c>
      <c r="B235" s="71">
        <v>0</v>
      </c>
      <c r="C235" s="72">
        <v>0</v>
      </c>
      <c r="D235" s="72">
        <v>0</v>
      </c>
      <c r="E235" s="72">
        <v>0</v>
      </c>
      <c r="F235" s="72">
        <v>0</v>
      </c>
      <c r="G235" s="72">
        <v>0</v>
      </c>
      <c r="H235" s="72">
        <v>0</v>
      </c>
      <c r="I235" s="72">
        <v>0</v>
      </c>
      <c r="J235" s="72">
        <v>0</v>
      </c>
      <c r="K235" s="72">
        <v>0</v>
      </c>
      <c r="L235" s="72">
        <v>0</v>
      </c>
      <c r="M235" s="114">
        <f t="shared" si="114"/>
        <v>0</v>
      </c>
      <c r="N235" s="21">
        <f>'[2]D5-CFlow'!I36</f>
        <v>0</v>
      </c>
      <c r="O235" s="22">
        <f>'[2]D5-CFlow'!J36</f>
        <v>0</v>
      </c>
      <c r="P235" s="23">
        <f>'[2]D5-CFlow'!K36</f>
        <v>0</v>
      </c>
    </row>
    <row r="236" spans="1:16" x14ac:dyDescent="0.3">
      <c r="A236" s="83" t="s">
        <v>261</v>
      </c>
      <c r="B236" s="29">
        <f t="shared" ref="B236:L236" si="117">SUM(B230:B233)+B235</f>
        <v>0</v>
      </c>
      <c r="C236" s="30">
        <f t="shared" si="117"/>
        <v>0</v>
      </c>
      <c r="D236" s="30">
        <f t="shared" si="117"/>
        <v>0</v>
      </c>
      <c r="E236" s="30">
        <f t="shared" si="117"/>
        <v>0</v>
      </c>
      <c r="F236" s="30">
        <f t="shared" si="117"/>
        <v>0</v>
      </c>
      <c r="G236" s="30">
        <f t="shared" si="117"/>
        <v>0</v>
      </c>
      <c r="H236" s="30">
        <f t="shared" si="117"/>
        <v>0</v>
      </c>
      <c r="I236" s="30">
        <f t="shared" si="117"/>
        <v>0</v>
      </c>
      <c r="J236" s="30">
        <f t="shared" si="117"/>
        <v>0</v>
      </c>
      <c r="K236" s="30">
        <f t="shared" si="117"/>
        <v>0</v>
      </c>
      <c r="L236" s="30">
        <f t="shared" si="117"/>
        <v>0</v>
      </c>
      <c r="M236" s="339">
        <f t="shared" si="114"/>
        <v>0</v>
      </c>
      <c r="N236" s="340">
        <f>'[2]D5-CFlow'!I37</f>
        <v>0</v>
      </c>
      <c r="O236" s="341">
        <f>'[2]D5-CFlow'!J37</f>
        <v>0</v>
      </c>
      <c r="P236" s="342">
        <f>'[2]D5-CFlow'!K37</f>
        <v>0</v>
      </c>
    </row>
    <row r="237" spans="1:16" x14ac:dyDescent="0.3">
      <c r="A237" s="80"/>
      <c r="B237" s="21"/>
      <c r="C237" s="22"/>
      <c r="D237" s="22"/>
      <c r="E237" s="22"/>
      <c r="F237" s="22"/>
      <c r="G237" s="22"/>
      <c r="H237" s="22"/>
      <c r="I237" s="22"/>
      <c r="J237" s="22"/>
      <c r="K237" s="22"/>
      <c r="L237" s="22"/>
      <c r="M237" s="114"/>
      <c r="N237" s="21"/>
      <c r="O237" s="22"/>
      <c r="P237" s="23"/>
    </row>
    <row r="238" spans="1:16" x14ac:dyDescent="0.3">
      <c r="A238" s="144" t="s">
        <v>262</v>
      </c>
      <c r="B238" s="145">
        <f t="shared" ref="B238:L238" si="118">B217+B227+B236</f>
        <v>338859</v>
      </c>
      <c r="C238" s="146">
        <f t="shared" si="118"/>
        <v>-230099</v>
      </c>
      <c r="D238" s="146">
        <f t="shared" si="118"/>
        <v>-133300</v>
      </c>
      <c r="E238" s="146">
        <f t="shared" si="118"/>
        <v>152658</v>
      </c>
      <c r="F238" s="146">
        <f t="shared" si="118"/>
        <v>-247287</v>
      </c>
      <c r="G238" s="146">
        <f t="shared" si="118"/>
        <v>-275974</v>
      </c>
      <c r="H238" s="146">
        <f t="shared" si="118"/>
        <v>352672</v>
      </c>
      <c r="I238" s="146">
        <f t="shared" si="118"/>
        <v>-202030</v>
      </c>
      <c r="J238" s="146">
        <f t="shared" si="118"/>
        <v>124100</v>
      </c>
      <c r="K238" s="146">
        <f t="shared" si="118"/>
        <v>225698</v>
      </c>
      <c r="L238" s="146">
        <f t="shared" si="118"/>
        <v>-100537</v>
      </c>
      <c r="M238" s="114">
        <f t="shared" si="114"/>
        <v>2694</v>
      </c>
      <c r="N238" s="21">
        <v>7454</v>
      </c>
      <c r="O238" s="22">
        <v>8199</v>
      </c>
      <c r="P238" s="23">
        <v>9019</v>
      </c>
    </row>
    <row r="239" spans="1:16" x14ac:dyDescent="0.3">
      <c r="A239" s="57" t="s">
        <v>263</v>
      </c>
      <c r="B239" s="154">
        <v>1467857</v>
      </c>
      <c r="C239" s="34">
        <f t="shared" ref="C239:L239" si="119">B240</f>
        <v>1806716</v>
      </c>
      <c r="D239" s="34">
        <f t="shared" si="119"/>
        <v>1576617</v>
      </c>
      <c r="E239" s="34">
        <f t="shared" si="119"/>
        <v>1443317</v>
      </c>
      <c r="F239" s="34">
        <f t="shared" si="119"/>
        <v>1595975</v>
      </c>
      <c r="G239" s="34">
        <f t="shared" si="119"/>
        <v>1348688</v>
      </c>
      <c r="H239" s="34">
        <f t="shared" si="119"/>
        <v>1072714</v>
      </c>
      <c r="I239" s="34">
        <f t="shared" si="119"/>
        <v>1425386</v>
      </c>
      <c r="J239" s="34">
        <f t="shared" si="119"/>
        <v>1223356</v>
      </c>
      <c r="K239" s="34">
        <f t="shared" si="119"/>
        <v>1347456</v>
      </c>
      <c r="L239" s="34">
        <f t="shared" si="119"/>
        <v>1573154</v>
      </c>
      <c r="M239" s="110">
        <f t="shared" si="114"/>
        <v>-13984287</v>
      </c>
      <c r="N239" s="17">
        <v>1896949</v>
      </c>
      <c r="O239" s="18">
        <v>1904403</v>
      </c>
      <c r="P239" s="19">
        <v>1912602</v>
      </c>
    </row>
    <row r="240" spans="1:16" x14ac:dyDescent="0.3">
      <c r="A240" s="155" t="s">
        <v>264</v>
      </c>
      <c r="B240" s="157">
        <f t="shared" ref="B240:L240" si="120">B238+B239</f>
        <v>1806716</v>
      </c>
      <c r="C240" s="158">
        <f t="shared" si="120"/>
        <v>1576617</v>
      </c>
      <c r="D240" s="158">
        <f t="shared" si="120"/>
        <v>1443317</v>
      </c>
      <c r="E240" s="158">
        <f t="shared" si="120"/>
        <v>1595975</v>
      </c>
      <c r="F240" s="158">
        <f t="shared" si="120"/>
        <v>1348688</v>
      </c>
      <c r="G240" s="158">
        <f t="shared" si="120"/>
        <v>1072714</v>
      </c>
      <c r="H240" s="158">
        <f t="shared" si="120"/>
        <v>1425386</v>
      </c>
      <c r="I240" s="158">
        <f t="shared" si="120"/>
        <v>1223356</v>
      </c>
      <c r="J240" s="158">
        <f t="shared" si="120"/>
        <v>1347456</v>
      </c>
      <c r="K240" s="158">
        <f t="shared" si="120"/>
        <v>1573154</v>
      </c>
      <c r="L240" s="158">
        <f t="shared" si="120"/>
        <v>1472617</v>
      </c>
      <c r="M240" s="343">
        <f t="shared" si="114"/>
        <v>-13981593</v>
      </c>
      <c r="N240" s="47">
        <v>1904403</v>
      </c>
      <c r="O240" s="48">
        <v>1912602</v>
      </c>
      <c r="P240" s="49">
        <v>1921621</v>
      </c>
    </row>
  </sheetData>
  <mergeCells count="4">
    <mergeCell ref="A2:A3"/>
    <mergeCell ref="N3:N4"/>
    <mergeCell ref="O3:O4"/>
    <mergeCell ref="P3: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opLeftCell="A143" workbookViewId="0">
      <selection activeCell="J172" sqref="J172"/>
    </sheetView>
  </sheetViews>
  <sheetFormatPr defaultColWidth="9.109375" defaultRowHeight="10.199999999999999" x14ac:dyDescent="0.2"/>
  <cols>
    <col min="1" max="1" width="35.6640625" style="2" customWidth="1"/>
    <col min="2" max="2" width="3.109375" style="62" customWidth="1"/>
    <col min="3" max="11" width="8.6640625" style="2" customWidth="1"/>
    <col min="12" max="12" width="9.88671875" style="2" customWidth="1"/>
    <col min="13" max="13" width="9.44140625" style="2" customWidth="1"/>
    <col min="14" max="14" width="9.88671875" style="2" customWidth="1"/>
    <col min="15" max="17" width="9.44140625" style="2" customWidth="1"/>
    <col min="18" max="18" width="9.88671875" style="2" customWidth="1"/>
    <col min="19" max="21" width="9.44140625" style="2" customWidth="1"/>
    <col min="22" max="23" width="9.88671875" style="2" customWidth="1"/>
    <col min="24" max="16384" width="9.109375" style="2"/>
  </cols>
  <sheetData>
    <row r="1" spans="1:12" ht="13.8" x14ac:dyDescent="0.3">
      <c r="A1" s="1" t="str">
        <f>MEB9a</f>
        <v>Buffalo City Development Agency - Supporting Table SD7a Capital expenditure on new assets by asset class</v>
      </c>
    </row>
    <row r="2" spans="1:12" ht="20.399999999999999" x14ac:dyDescent="0.2">
      <c r="A2" s="344" t="str">
        <f>desc</f>
        <v>Description</v>
      </c>
      <c r="B2" s="345" t="str">
        <f>head27</f>
        <v>Ref</v>
      </c>
      <c r="C2" s="4" t="str">
        <f>head1b</f>
        <v>2017/18</v>
      </c>
      <c r="D2" s="5" t="str">
        <f>head1A</f>
        <v>2018/19</v>
      </c>
      <c r="E2" s="6" t="str">
        <f>Head1</f>
        <v>2019/20</v>
      </c>
      <c r="F2" s="7" t="str">
        <f>Head2</f>
        <v>Current Year 2020/21</v>
      </c>
      <c r="G2" s="8"/>
      <c r="H2" s="9"/>
      <c r="I2" s="7" t="str">
        <f>Head3a</f>
        <v>Medium Term Revenue and Expenditure Framework</v>
      </c>
      <c r="J2" s="8"/>
      <c r="K2" s="9"/>
    </row>
    <row r="3" spans="1:12" ht="20.399999999999999" x14ac:dyDescent="0.2">
      <c r="A3" s="64" t="s">
        <v>485</v>
      </c>
      <c r="B3" s="273">
        <v>1</v>
      </c>
      <c r="C3" s="274" t="str">
        <f>Head5</f>
        <v>Audited Outcome</v>
      </c>
      <c r="D3" s="275" t="str">
        <f>Head5</f>
        <v>Audited Outcome</v>
      </c>
      <c r="E3" s="276" t="str">
        <f>Head5</f>
        <v>Audited Outcome</v>
      </c>
      <c r="F3" s="346" t="str">
        <f>Head6</f>
        <v>Original Budget</v>
      </c>
      <c r="G3" s="274" t="str">
        <f>Head7</f>
        <v>Adjusted Budget</v>
      </c>
      <c r="H3" s="347" t="str">
        <f>Head8</f>
        <v>Full Year Forecast</v>
      </c>
      <c r="I3" s="346" t="str">
        <f>Head9</f>
        <v>Budget Year 2021/22</v>
      </c>
      <c r="J3" s="274" t="str">
        <f>Head10</f>
        <v>Budget Year +1 2022/23</v>
      </c>
      <c r="K3" s="276" t="str">
        <f>Head11</f>
        <v>Budget Year +2 2023/24</v>
      </c>
    </row>
    <row r="4" spans="1:12" ht="12.75" customHeight="1" x14ac:dyDescent="0.2">
      <c r="A4" s="60" t="s">
        <v>486</v>
      </c>
      <c r="B4" s="105"/>
      <c r="C4" s="21"/>
      <c r="D4" s="22"/>
      <c r="E4" s="23"/>
      <c r="F4" s="21"/>
      <c r="G4" s="22"/>
      <c r="H4" s="23"/>
      <c r="I4" s="21"/>
      <c r="J4" s="22"/>
      <c r="K4" s="23"/>
    </row>
    <row r="5" spans="1:12" ht="5.0999999999999996" customHeight="1" x14ac:dyDescent="0.2">
      <c r="A5" s="60"/>
      <c r="B5" s="105"/>
      <c r="C5" s="21"/>
      <c r="D5" s="22"/>
      <c r="E5" s="23"/>
      <c r="F5" s="21"/>
      <c r="G5" s="22"/>
      <c r="H5" s="23"/>
      <c r="I5" s="21"/>
      <c r="J5" s="22"/>
      <c r="K5" s="23"/>
    </row>
    <row r="6" spans="1:12" ht="13.35" customHeight="1" x14ac:dyDescent="0.2">
      <c r="A6" s="60" t="s">
        <v>69</v>
      </c>
      <c r="B6" s="106"/>
      <c r="C6" s="34">
        <f>C7+C12+C16+C26+C37+C44+C52+C62+C68</f>
        <v>0</v>
      </c>
      <c r="D6" s="34">
        <f t="shared" ref="D6:K6" si="0">D7+D12+D16+D26+D37+D44+D52+D62+D68</f>
        <v>0</v>
      </c>
      <c r="E6" s="107">
        <f t="shared" si="0"/>
        <v>0</v>
      </c>
      <c r="F6" s="108">
        <f t="shared" si="0"/>
        <v>0</v>
      </c>
      <c r="G6" s="34">
        <f t="shared" si="0"/>
        <v>0</v>
      </c>
      <c r="H6" s="109">
        <f t="shared" si="0"/>
        <v>0</v>
      </c>
      <c r="I6" s="108">
        <f t="shared" si="0"/>
        <v>0</v>
      </c>
      <c r="J6" s="34">
        <f t="shared" si="0"/>
        <v>0</v>
      </c>
      <c r="K6" s="107">
        <f t="shared" si="0"/>
        <v>0</v>
      </c>
    </row>
    <row r="7" spans="1:12" s="111" customFormat="1" ht="13.35" customHeight="1" x14ac:dyDescent="0.25">
      <c r="A7" s="57" t="s">
        <v>70</v>
      </c>
      <c r="B7" s="106"/>
      <c r="C7" s="18">
        <f t="shared" ref="C7:K7" si="1">SUM(C8:C11)</f>
        <v>0</v>
      </c>
      <c r="D7" s="18">
        <f t="shared" si="1"/>
        <v>0</v>
      </c>
      <c r="E7" s="110">
        <f t="shared" si="1"/>
        <v>0</v>
      </c>
      <c r="F7" s="17">
        <f t="shared" si="1"/>
        <v>0</v>
      </c>
      <c r="G7" s="18">
        <f t="shared" si="1"/>
        <v>0</v>
      </c>
      <c r="H7" s="19">
        <f t="shared" si="1"/>
        <v>0</v>
      </c>
      <c r="I7" s="17">
        <f t="shared" si="1"/>
        <v>0</v>
      </c>
      <c r="J7" s="18">
        <f t="shared" si="1"/>
        <v>0</v>
      </c>
      <c r="K7" s="19">
        <f t="shared" si="1"/>
        <v>0</v>
      </c>
      <c r="L7" s="2"/>
    </row>
    <row r="8" spans="1:12" s="111" customFormat="1" ht="13.35" customHeight="1" x14ac:dyDescent="0.25">
      <c r="A8" s="112" t="s">
        <v>71</v>
      </c>
      <c r="B8" s="106"/>
      <c r="C8" s="133">
        <v>0</v>
      </c>
      <c r="D8" s="133">
        <v>0</v>
      </c>
      <c r="E8" s="348">
        <v>0</v>
      </c>
      <c r="F8" s="349">
        <v>0</v>
      </c>
      <c r="G8" s="133">
        <v>0</v>
      </c>
      <c r="H8" s="132">
        <v>0</v>
      </c>
      <c r="I8" s="349">
        <v>0</v>
      </c>
      <c r="J8" s="133">
        <v>0</v>
      </c>
      <c r="K8" s="348">
        <v>0</v>
      </c>
      <c r="L8" s="2"/>
    </row>
    <row r="9" spans="1:12" s="111" customFormat="1" ht="13.35" customHeight="1" x14ac:dyDescent="0.25">
      <c r="A9" s="112" t="s">
        <v>72</v>
      </c>
      <c r="B9" s="106"/>
      <c r="C9" s="133">
        <v>0</v>
      </c>
      <c r="D9" s="133">
        <v>0</v>
      </c>
      <c r="E9" s="348">
        <v>0</v>
      </c>
      <c r="F9" s="349">
        <v>0</v>
      </c>
      <c r="G9" s="133">
        <v>0</v>
      </c>
      <c r="H9" s="132">
        <v>0</v>
      </c>
      <c r="I9" s="349">
        <v>0</v>
      </c>
      <c r="J9" s="133">
        <v>0</v>
      </c>
      <c r="K9" s="348">
        <v>0</v>
      </c>
      <c r="L9" s="116"/>
    </row>
    <row r="10" spans="1:12" s="111" customFormat="1" ht="13.35" customHeight="1" x14ac:dyDescent="0.25">
      <c r="A10" s="112" t="s">
        <v>73</v>
      </c>
      <c r="B10" s="106"/>
      <c r="C10" s="133">
        <v>0</v>
      </c>
      <c r="D10" s="133">
        <v>0</v>
      </c>
      <c r="E10" s="348">
        <v>0</v>
      </c>
      <c r="F10" s="349">
        <v>0</v>
      </c>
      <c r="G10" s="133">
        <v>0</v>
      </c>
      <c r="H10" s="132">
        <v>0</v>
      </c>
      <c r="I10" s="349">
        <v>0</v>
      </c>
      <c r="J10" s="133">
        <v>0</v>
      </c>
      <c r="K10" s="348">
        <v>0</v>
      </c>
      <c r="L10" s="116"/>
    </row>
    <row r="11" spans="1:12" s="111" customFormat="1" ht="13.35" customHeight="1" x14ac:dyDescent="0.25">
      <c r="A11" s="112" t="s">
        <v>74</v>
      </c>
      <c r="B11" s="106"/>
      <c r="C11" s="133">
        <v>0</v>
      </c>
      <c r="D11" s="133">
        <v>0</v>
      </c>
      <c r="E11" s="348">
        <v>0</v>
      </c>
      <c r="F11" s="349">
        <v>0</v>
      </c>
      <c r="G11" s="133">
        <v>0</v>
      </c>
      <c r="H11" s="132">
        <v>0</v>
      </c>
      <c r="I11" s="349">
        <v>0</v>
      </c>
      <c r="J11" s="133">
        <v>0</v>
      </c>
      <c r="K11" s="348">
        <v>0</v>
      </c>
      <c r="L11" s="116"/>
    </row>
    <row r="12" spans="1:12" s="111" customFormat="1" ht="13.35" customHeight="1" x14ac:dyDescent="0.25">
      <c r="A12" s="57" t="s">
        <v>75</v>
      </c>
      <c r="B12" s="106"/>
      <c r="C12" s="22">
        <f>SUM(C13:C15)</f>
        <v>0</v>
      </c>
      <c r="D12" s="22">
        <f t="shared" ref="D12:K12" si="2">SUM(D13:D15)</f>
        <v>0</v>
      </c>
      <c r="E12" s="115">
        <f t="shared" si="2"/>
        <v>0</v>
      </c>
      <c r="F12" s="21">
        <f t="shared" si="2"/>
        <v>0</v>
      </c>
      <c r="G12" s="22">
        <f t="shared" si="2"/>
        <v>0</v>
      </c>
      <c r="H12" s="23">
        <f t="shared" si="2"/>
        <v>0</v>
      </c>
      <c r="I12" s="117">
        <f t="shared" si="2"/>
        <v>0</v>
      </c>
      <c r="J12" s="22">
        <f t="shared" si="2"/>
        <v>0</v>
      </c>
      <c r="K12" s="23">
        <f t="shared" si="2"/>
        <v>0</v>
      </c>
      <c r="L12" s="116"/>
    </row>
    <row r="13" spans="1:12" s="111" customFormat="1" ht="13.35" customHeight="1" x14ac:dyDescent="0.25">
      <c r="A13" s="112" t="s">
        <v>76</v>
      </c>
      <c r="B13" s="106"/>
      <c r="C13" s="133">
        <v>0</v>
      </c>
      <c r="D13" s="133">
        <v>0</v>
      </c>
      <c r="E13" s="134">
        <v>0</v>
      </c>
      <c r="F13" s="135">
        <v>0</v>
      </c>
      <c r="G13" s="133">
        <v>0</v>
      </c>
      <c r="H13" s="136">
        <v>0</v>
      </c>
      <c r="I13" s="251">
        <v>0</v>
      </c>
      <c r="J13" s="133">
        <v>0</v>
      </c>
      <c r="K13" s="136">
        <v>0</v>
      </c>
      <c r="L13" s="116"/>
    </row>
    <row r="14" spans="1:12" s="111" customFormat="1" ht="13.35" customHeight="1" x14ac:dyDescent="0.25">
      <c r="A14" s="112" t="s">
        <v>77</v>
      </c>
      <c r="B14" s="106"/>
      <c r="C14" s="133">
        <v>0</v>
      </c>
      <c r="D14" s="133">
        <v>0</v>
      </c>
      <c r="E14" s="134">
        <v>0</v>
      </c>
      <c r="F14" s="135">
        <v>0</v>
      </c>
      <c r="G14" s="133">
        <v>0</v>
      </c>
      <c r="H14" s="136">
        <v>0</v>
      </c>
      <c r="I14" s="251">
        <v>0</v>
      </c>
      <c r="J14" s="133">
        <v>0</v>
      </c>
      <c r="K14" s="136">
        <v>0</v>
      </c>
      <c r="L14" s="116"/>
    </row>
    <row r="15" spans="1:12" s="111" customFormat="1" ht="13.35" customHeight="1" x14ac:dyDescent="0.25">
      <c r="A15" s="112" t="s">
        <v>78</v>
      </c>
      <c r="B15" s="106"/>
      <c r="C15" s="133">
        <v>0</v>
      </c>
      <c r="D15" s="133">
        <v>0</v>
      </c>
      <c r="E15" s="134">
        <v>0</v>
      </c>
      <c r="F15" s="135">
        <v>0</v>
      </c>
      <c r="G15" s="133">
        <v>0</v>
      </c>
      <c r="H15" s="136">
        <v>0</v>
      </c>
      <c r="I15" s="251">
        <v>0</v>
      </c>
      <c r="J15" s="133">
        <v>0</v>
      </c>
      <c r="K15" s="136">
        <v>0</v>
      </c>
      <c r="L15" s="116"/>
    </row>
    <row r="16" spans="1:12" s="111" customFormat="1" ht="13.35" customHeight="1" x14ac:dyDescent="0.25">
      <c r="A16" s="57" t="s">
        <v>79</v>
      </c>
      <c r="B16" s="106"/>
      <c r="C16" s="22">
        <f t="shared" ref="C16:K16" si="3">SUM(C17:C25)</f>
        <v>0</v>
      </c>
      <c r="D16" s="22">
        <f t="shared" si="3"/>
        <v>0</v>
      </c>
      <c r="E16" s="115">
        <f t="shared" si="3"/>
        <v>0</v>
      </c>
      <c r="F16" s="21">
        <f t="shared" si="3"/>
        <v>0</v>
      </c>
      <c r="G16" s="22">
        <f t="shared" si="3"/>
        <v>0</v>
      </c>
      <c r="H16" s="23">
        <f t="shared" si="3"/>
        <v>0</v>
      </c>
      <c r="I16" s="117">
        <f t="shared" si="3"/>
        <v>0</v>
      </c>
      <c r="J16" s="22">
        <f t="shared" si="3"/>
        <v>0</v>
      </c>
      <c r="K16" s="23">
        <f t="shared" si="3"/>
        <v>0</v>
      </c>
      <c r="L16" s="116"/>
    </row>
    <row r="17" spans="1:12" s="111" customFormat="1" ht="13.35" customHeight="1" x14ac:dyDescent="0.25">
      <c r="A17" s="112" t="s">
        <v>80</v>
      </c>
      <c r="B17" s="106"/>
      <c r="C17" s="133">
        <v>0</v>
      </c>
      <c r="D17" s="133">
        <v>0</v>
      </c>
      <c r="E17" s="134">
        <v>0</v>
      </c>
      <c r="F17" s="135">
        <v>0</v>
      </c>
      <c r="G17" s="133">
        <v>0</v>
      </c>
      <c r="H17" s="136">
        <v>0</v>
      </c>
      <c r="I17" s="251">
        <v>0</v>
      </c>
      <c r="J17" s="133">
        <v>0</v>
      </c>
      <c r="K17" s="136">
        <v>0</v>
      </c>
      <c r="L17" s="116"/>
    </row>
    <row r="18" spans="1:12" s="111" customFormat="1" ht="13.35" customHeight="1" x14ac:dyDescent="0.25">
      <c r="A18" s="112" t="s">
        <v>81</v>
      </c>
      <c r="B18" s="106"/>
      <c r="C18" s="133">
        <v>0</v>
      </c>
      <c r="D18" s="133">
        <v>0</v>
      </c>
      <c r="E18" s="134">
        <v>0</v>
      </c>
      <c r="F18" s="135">
        <v>0</v>
      </c>
      <c r="G18" s="133">
        <v>0</v>
      </c>
      <c r="H18" s="136">
        <v>0</v>
      </c>
      <c r="I18" s="251">
        <v>0</v>
      </c>
      <c r="J18" s="133">
        <v>0</v>
      </c>
      <c r="K18" s="136">
        <v>0</v>
      </c>
      <c r="L18" s="116"/>
    </row>
    <row r="19" spans="1:12" s="111" customFormat="1" ht="13.35" customHeight="1" x14ac:dyDescent="0.25">
      <c r="A19" s="112" t="s">
        <v>82</v>
      </c>
      <c r="B19" s="106"/>
      <c r="C19" s="133">
        <v>0</v>
      </c>
      <c r="D19" s="133">
        <v>0</v>
      </c>
      <c r="E19" s="134">
        <v>0</v>
      </c>
      <c r="F19" s="135">
        <v>0</v>
      </c>
      <c r="G19" s="133">
        <v>0</v>
      </c>
      <c r="H19" s="136">
        <v>0</v>
      </c>
      <c r="I19" s="251">
        <v>0</v>
      </c>
      <c r="J19" s="133">
        <v>0</v>
      </c>
      <c r="K19" s="136">
        <v>0</v>
      </c>
      <c r="L19" s="116"/>
    </row>
    <row r="20" spans="1:12" s="111" customFormat="1" ht="13.35" customHeight="1" x14ac:dyDescent="0.25">
      <c r="A20" s="112" t="s">
        <v>83</v>
      </c>
      <c r="B20" s="106"/>
      <c r="C20" s="133">
        <v>0</v>
      </c>
      <c r="D20" s="133">
        <v>0</v>
      </c>
      <c r="E20" s="134">
        <v>0</v>
      </c>
      <c r="F20" s="135">
        <v>0</v>
      </c>
      <c r="G20" s="133">
        <v>0</v>
      </c>
      <c r="H20" s="136">
        <v>0</v>
      </c>
      <c r="I20" s="251">
        <v>0</v>
      </c>
      <c r="J20" s="133">
        <v>0</v>
      </c>
      <c r="K20" s="136">
        <v>0</v>
      </c>
      <c r="L20" s="116"/>
    </row>
    <row r="21" spans="1:12" s="111" customFormat="1" ht="13.35" customHeight="1" x14ac:dyDescent="0.25">
      <c r="A21" s="112" t="s">
        <v>84</v>
      </c>
      <c r="B21" s="106"/>
      <c r="C21" s="133">
        <v>0</v>
      </c>
      <c r="D21" s="133">
        <v>0</v>
      </c>
      <c r="E21" s="134">
        <v>0</v>
      </c>
      <c r="F21" s="135">
        <v>0</v>
      </c>
      <c r="G21" s="133">
        <v>0</v>
      </c>
      <c r="H21" s="136">
        <v>0</v>
      </c>
      <c r="I21" s="251">
        <v>0</v>
      </c>
      <c r="J21" s="133">
        <v>0</v>
      </c>
      <c r="K21" s="136">
        <v>0</v>
      </c>
      <c r="L21" s="116"/>
    </row>
    <row r="22" spans="1:12" s="111" customFormat="1" ht="13.35" customHeight="1" x14ac:dyDescent="0.25">
      <c r="A22" s="112" t="s">
        <v>85</v>
      </c>
      <c r="B22" s="106"/>
      <c r="C22" s="133">
        <v>0</v>
      </c>
      <c r="D22" s="133">
        <v>0</v>
      </c>
      <c r="E22" s="134">
        <v>0</v>
      </c>
      <c r="F22" s="135">
        <v>0</v>
      </c>
      <c r="G22" s="133">
        <v>0</v>
      </c>
      <c r="H22" s="136">
        <v>0</v>
      </c>
      <c r="I22" s="251">
        <v>0</v>
      </c>
      <c r="J22" s="133">
        <v>0</v>
      </c>
      <c r="K22" s="136">
        <v>0</v>
      </c>
      <c r="L22" s="2"/>
    </row>
    <row r="23" spans="1:12" s="111" customFormat="1" ht="13.35" customHeight="1" x14ac:dyDescent="0.25">
      <c r="A23" s="112" t="s">
        <v>86</v>
      </c>
      <c r="B23" s="106"/>
      <c r="C23" s="133">
        <v>0</v>
      </c>
      <c r="D23" s="133">
        <v>0</v>
      </c>
      <c r="E23" s="134">
        <v>0</v>
      </c>
      <c r="F23" s="135">
        <v>0</v>
      </c>
      <c r="G23" s="133">
        <v>0</v>
      </c>
      <c r="H23" s="136">
        <v>0</v>
      </c>
      <c r="I23" s="251">
        <v>0</v>
      </c>
      <c r="J23" s="133">
        <v>0</v>
      </c>
      <c r="K23" s="136">
        <v>0</v>
      </c>
      <c r="L23" s="116"/>
    </row>
    <row r="24" spans="1:12" s="111" customFormat="1" ht="13.35" customHeight="1" x14ac:dyDescent="0.25">
      <c r="A24" s="112" t="s">
        <v>87</v>
      </c>
      <c r="B24" s="106"/>
      <c r="C24" s="133">
        <v>0</v>
      </c>
      <c r="D24" s="133">
        <v>0</v>
      </c>
      <c r="E24" s="134">
        <v>0</v>
      </c>
      <c r="F24" s="135">
        <v>0</v>
      </c>
      <c r="G24" s="133">
        <v>0</v>
      </c>
      <c r="H24" s="136">
        <v>0</v>
      </c>
      <c r="I24" s="251">
        <v>0</v>
      </c>
      <c r="J24" s="133">
        <v>0</v>
      </c>
      <c r="K24" s="136">
        <v>0</v>
      </c>
      <c r="L24" s="116"/>
    </row>
    <row r="25" spans="1:12" s="111" customFormat="1" ht="13.35" customHeight="1" x14ac:dyDescent="0.25">
      <c r="A25" s="112" t="s">
        <v>74</v>
      </c>
      <c r="B25" s="106"/>
      <c r="C25" s="133">
        <v>0</v>
      </c>
      <c r="D25" s="133">
        <v>0</v>
      </c>
      <c r="E25" s="134">
        <v>0</v>
      </c>
      <c r="F25" s="135">
        <v>0</v>
      </c>
      <c r="G25" s="133">
        <v>0</v>
      </c>
      <c r="H25" s="136">
        <v>0</v>
      </c>
      <c r="I25" s="251">
        <v>0</v>
      </c>
      <c r="J25" s="133">
        <v>0</v>
      </c>
      <c r="K25" s="136">
        <v>0</v>
      </c>
      <c r="L25" s="116"/>
    </row>
    <row r="26" spans="1:12" ht="13.35" customHeight="1" x14ac:dyDescent="0.2">
      <c r="A26" s="57" t="s">
        <v>88</v>
      </c>
      <c r="B26" s="106"/>
      <c r="C26" s="22">
        <f>SUM(C27:C36)</f>
        <v>0</v>
      </c>
      <c r="D26" s="22">
        <f t="shared" ref="D26:K26" si="4">SUM(D27:D36)</f>
        <v>0</v>
      </c>
      <c r="E26" s="115">
        <f t="shared" si="4"/>
        <v>0</v>
      </c>
      <c r="F26" s="21">
        <f t="shared" si="4"/>
        <v>0</v>
      </c>
      <c r="G26" s="22">
        <f t="shared" si="4"/>
        <v>0</v>
      </c>
      <c r="H26" s="23">
        <f t="shared" si="4"/>
        <v>0</v>
      </c>
      <c r="I26" s="117">
        <f t="shared" si="4"/>
        <v>0</v>
      </c>
      <c r="J26" s="22">
        <f t="shared" si="4"/>
        <v>0</v>
      </c>
      <c r="K26" s="23">
        <f t="shared" si="4"/>
        <v>0</v>
      </c>
    </row>
    <row r="27" spans="1:12" ht="13.35" customHeight="1" x14ac:dyDescent="0.2">
      <c r="A27" s="112" t="s">
        <v>89</v>
      </c>
      <c r="B27" s="106"/>
      <c r="C27" s="133">
        <v>0</v>
      </c>
      <c r="D27" s="133">
        <v>0</v>
      </c>
      <c r="E27" s="134">
        <v>0</v>
      </c>
      <c r="F27" s="135">
        <v>0</v>
      </c>
      <c r="G27" s="133">
        <v>0</v>
      </c>
      <c r="H27" s="136">
        <v>0</v>
      </c>
      <c r="I27" s="251">
        <v>0</v>
      </c>
      <c r="J27" s="133">
        <v>0</v>
      </c>
      <c r="K27" s="136">
        <v>0</v>
      </c>
    </row>
    <row r="28" spans="1:12" ht="13.35" customHeight="1" x14ac:dyDescent="0.2">
      <c r="A28" s="112" t="s">
        <v>90</v>
      </c>
      <c r="B28" s="106"/>
      <c r="C28" s="133">
        <v>0</v>
      </c>
      <c r="D28" s="133">
        <v>0</v>
      </c>
      <c r="E28" s="134">
        <v>0</v>
      </c>
      <c r="F28" s="135">
        <v>0</v>
      </c>
      <c r="G28" s="133">
        <v>0</v>
      </c>
      <c r="H28" s="136">
        <v>0</v>
      </c>
      <c r="I28" s="251">
        <v>0</v>
      </c>
      <c r="J28" s="133">
        <v>0</v>
      </c>
      <c r="K28" s="136">
        <v>0</v>
      </c>
      <c r="L28" s="116"/>
    </row>
    <row r="29" spans="1:12" ht="13.35" customHeight="1" x14ac:dyDescent="0.2">
      <c r="A29" s="112" t="s">
        <v>91</v>
      </c>
      <c r="B29" s="106"/>
      <c r="C29" s="133">
        <v>0</v>
      </c>
      <c r="D29" s="133">
        <v>0</v>
      </c>
      <c r="E29" s="134">
        <v>0</v>
      </c>
      <c r="F29" s="135">
        <v>0</v>
      </c>
      <c r="G29" s="133">
        <v>0</v>
      </c>
      <c r="H29" s="136">
        <v>0</v>
      </c>
      <c r="I29" s="251">
        <v>0</v>
      </c>
      <c r="J29" s="133">
        <v>0</v>
      </c>
      <c r="K29" s="136">
        <v>0</v>
      </c>
      <c r="L29" s="116"/>
    </row>
    <row r="30" spans="1:12" ht="13.35" customHeight="1" x14ac:dyDescent="0.2">
      <c r="A30" s="112" t="s">
        <v>92</v>
      </c>
      <c r="B30" s="106"/>
      <c r="C30" s="133">
        <v>0</v>
      </c>
      <c r="D30" s="133">
        <v>0</v>
      </c>
      <c r="E30" s="134">
        <v>0</v>
      </c>
      <c r="F30" s="135">
        <v>0</v>
      </c>
      <c r="G30" s="133">
        <v>0</v>
      </c>
      <c r="H30" s="136">
        <v>0</v>
      </c>
      <c r="I30" s="251">
        <v>0</v>
      </c>
      <c r="J30" s="133">
        <v>0</v>
      </c>
      <c r="K30" s="136">
        <v>0</v>
      </c>
      <c r="L30" s="116"/>
    </row>
    <row r="31" spans="1:12" ht="13.35" customHeight="1" x14ac:dyDescent="0.2">
      <c r="A31" s="112" t="s">
        <v>93</v>
      </c>
      <c r="B31" s="106"/>
      <c r="C31" s="133">
        <v>0</v>
      </c>
      <c r="D31" s="133">
        <v>0</v>
      </c>
      <c r="E31" s="134">
        <v>0</v>
      </c>
      <c r="F31" s="135">
        <v>0</v>
      </c>
      <c r="G31" s="133">
        <v>0</v>
      </c>
      <c r="H31" s="136">
        <v>0</v>
      </c>
      <c r="I31" s="251">
        <v>0</v>
      </c>
      <c r="J31" s="133">
        <v>0</v>
      </c>
      <c r="K31" s="136">
        <v>0</v>
      </c>
      <c r="L31" s="116"/>
    </row>
    <row r="32" spans="1:12" ht="13.35" customHeight="1" x14ac:dyDescent="0.2">
      <c r="A32" s="112" t="s">
        <v>94</v>
      </c>
      <c r="B32" s="106"/>
      <c r="C32" s="133">
        <v>0</v>
      </c>
      <c r="D32" s="133">
        <v>0</v>
      </c>
      <c r="E32" s="134">
        <v>0</v>
      </c>
      <c r="F32" s="135">
        <v>0</v>
      </c>
      <c r="G32" s="133">
        <v>0</v>
      </c>
      <c r="H32" s="136">
        <v>0</v>
      </c>
      <c r="I32" s="251">
        <v>0</v>
      </c>
      <c r="J32" s="133">
        <v>0</v>
      </c>
      <c r="K32" s="136">
        <v>0</v>
      </c>
      <c r="L32" s="116"/>
    </row>
    <row r="33" spans="1:12" ht="13.35" customHeight="1" x14ac:dyDescent="0.2">
      <c r="A33" s="112" t="s">
        <v>95</v>
      </c>
      <c r="B33" s="106"/>
      <c r="C33" s="133">
        <v>0</v>
      </c>
      <c r="D33" s="133">
        <v>0</v>
      </c>
      <c r="E33" s="134">
        <v>0</v>
      </c>
      <c r="F33" s="135">
        <v>0</v>
      </c>
      <c r="G33" s="133">
        <v>0</v>
      </c>
      <c r="H33" s="136">
        <v>0</v>
      </c>
      <c r="I33" s="251">
        <v>0</v>
      </c>
      <c r="J33" s="133">
        <v>0</v>
      </c>
      <c r="K33" s="136">
        <v>0</v>
      </c>
      <c r="L33" s="116"/>
    </row>
    <row r="34" spans="1:12" ht="13.35" customHeight="1" x14ac:dyDescent="0.2">
      <c r="A34" s="112" t="s">
        <v>96</v>
      </c>
      <c r="B34" s="106"/>
      <c r="C34" s="133">
        <v>0</v>
      </c>
      <c r="D34" s="133">
        <v>0</v>
      </c>
      <c r="E34" s="134">
        <v>0</v>
      </c>
      <c r="F34" s="135">
        <v>0</v>
      </c>
      <c r="G34" s="133">
        <v>0</v>
      </c>
      <c r="H34" s="136">
        <v>0</v>
      </c>
      <c r="I34" s="251">
        <v>0</v>
      </c>
      <c r="J34" s="133">
        <v>0</v>
      </c>
      <c r="K34" s="136">
        <v>0</v>
      </c>
      <c r="L34" s="116"/>
    </row>
    <row r="35" spans="1:12" ht="13.35" customHeight="1" x14ac:dyDescent="0.2">
      <c r="A35" s="112" t="s">
        <v>97</v>
      </c>
      <c r="B35" s="106"/>
      <c r="C35" s="133">
        <v>0</v>
      </c>
      <c r="D35" s="133">
        <v>0</v>
      </c>
      <c r="E35" s="134">
        <v>0</v>
      </c>
      <c r="F35" s="135">
        <v>0</v>
      </c>
      <c r="G35" s="133">
        <v>0</v>
      </c>
      <c r="H35" s="136">
        <v>0</v>
      </c>
      <c r="I35" s="251">
        <v>0</v>
      </c>
      <c r="J35" s="133">
        <v>0</v>
      </c>
      <c r="K35" s="136">
        <v>0</v>
      </c>
      <c r="L35" s="116"/>
    </row>
    <row r="36" spans="1:12" ht="13.35" customHeight="1" x14ac:dyDescent="0.2">
      <c r="A36" s="112" t="s">
        <v>74</v>
      </c>
      <c r="B36" s="106"/>
      <c r="C36" s="133">
        <v>0</v>
      </c>
      <c r="D36" s="133">
        <v>0</v>
      </c>
      <c r="E36" s="134">
        <v>0</v>
      </c>
      <c r="F36" s="135">
        <v>0</v>
      </c>
      <c r="G36" s="133">
        <v>0</v>
      </c>
      <c r="H36" s="136">
        <v>0</v>
      </c>
      <c r="I36" s="251">
        <v>0</v>
      </c>
      <c r="J36" s="133">
        <v>0</v>
      </c>
      <c r="K36" s="136">
        <v>0</v>
      </c>
      <c r="L36" s="116"/>
    </row>
    <row r="37" spans="1:12" ht="13.35" customHeight="1" x14ac:dyDescent="0.2">
      <c r="A37" s="57" t="s">
        <v>98</v>
      </c>
      <c r="B37" s="106"/>
      <c r="C37" s="22">
        <f>SUM(C38:C43)</f>
        <v>0</v>
      </c>
      <c r="D37" s="22">
        <f t="shared" ref="D37:K37" si="5">SUM(D38:D43)</f>
        <v>0</v>
      </c>
      <c r="E37" s="115">
        <f t="shared" si="5"/>
        <v>0</v>
      </c>
      <c r="F37" s="21">
        <f t="shared" si="5"/>
        <v>0</v>
      </c>
      <c r="G37" s="22">
        <f t="shared" si="5"/>
        <v>0</v>
      </c>
      <c r="H37" s="23">
        <f t="shared" si="5"/>
        <v>0</v>
      </c>
      <c r="I37" s="117">
        <f t="shared" si="5"/>
        <v>0</v>
      </c>
      <c r="J37" s="22">
        <f t="shared" si="5"/>
        <v>0</v>
      </c>
      <c r="K37" s="23">
        <f t="shared" si="5"/>
        <v>0</v>
      </c>
      <c r="L37" s="116"/>
    </row>
    <row r="38" spans="1:12" ht="13.35" customHeight="1" x14ac:dyDescent="0.2">
      <c r="A38" s="112" t="s">
        <v>99</v>
      </c>
      <c r="B38" s="106"/>
      <c r="C38" s="133">
        <v>0</v>
      </c>
      <c r="D38" s="133">
        <v>0</v>
      </c>
      <c r="E38" s="134">
        <v>0</v>
      </c>
      <c r="F38" s="135">
        <v>0</v>
      </c>
      <c r="G38" s="133">
        <v>0</v>
      </c>
      <c r="H38" s="136">
        <v>0</v>
      </c>
      <c r="I38" s="251">
        <v>0</v>
      </c>
      <c r="J38" s="133">
        <v>0</v>
      </c>
      <c r="K38" s="136">
        <v>0</v>
      </c>
      <c r="L38" s="116"/>
    </row>
    <row r="39" spans="1:12" ht="13.35" customHeight="1" x14ac:dyDescent="0.2">
      <c r="A39" s="112" t="s">
        <v>100</v>
      </c>
      <c r="B39" s="106"/>
      <c r="C39" s="133">
        <v>0</v>
      </c>
      <c r="D39" s="133">
        <v>0</v>
      </c>
      <c r="E39" s="134">
        <v>0</v>
      </c>
      <c r="F39" s="135">
        <v>0</v>
      </c>
      <c r="G39" s="133">
        <v>0</v>
      </c>
      <c r="H39" s="136">
        <v>0</v>
      </c>
      <c r="I39" s="251">
        <v>0</v>
      </c>
      <c r="J39" s="133">
        <v>0</v>
      </c>
      <c r="K39" s="136">
        <v>0</v>
      </c>
      <c r="L39" s="116"/>
    </row>
    <row r="40" spans="1:12" ht="13.35" customHeight="1" x14ac:dyDescent="0.2">
      <c r="A40" s="112" t="s">
        <v>101</v>
      </c>
      <c r="B40" s="106"/>
      <c r="C40" s="133">
        <v>0</v>
      </c>
      <c r="D40" s="133">
        <v>0</v>
      </c>
      <c r="E40" s="134">
        <v>0</v>
      </c>
      <c r="F40" s="135">
        <v>0</v>
      </c>
      <c r="G40" s="133">
        <v>0</v>
      </c>
      <c r="H40" s="136">
        <v>0</v>
      </c>
      <c r="I40" s="251">
        <v>0</v>
      </c>
      <c r="J40" s="133">
        <v>0</v>
      </c>
      <c r="K40" s="136">
        <v>0</v>
      </c>
    </row>
    <row r="41" spans="1:12" ht="13.35" customHeight="1" x14ac:dyDescent="0.2">
      <c r="A41" s="112" t="s">
        <v>102</v>
      </c>
      <c r="B41" s="106"/>
      <c r="C41" s="133">
        <v>0</v>
      </c>
      <c r="D41" s="133">
        <v>0</v>
      </c>
      <c r="E41" s="134">
        <v>0</v>
      </c>
      <c r="F41" s="135">
        <v>0</v>
      </c>
      <c r="G41" s="133">
        <v>0</v>
      </c>
      <c r="H41" s="136">
        <v>0</v>
      </c>
      <c r="I41" s="251">
        <v>0</v>
      </c>
      <c r="J41" s="133">
        <v>0</v>
      </c>
      <c r="K41" s="136">
        <v>0</v>
      </c>
      <c r="L41" s="116"/>
    </row>
    <row r="42" spans="1:12" ht="13.35" customHeight="1" x14ac:dyDescent="0.2">
      <c r="A42" s="112" t="s">
        <v>103</v>
      </c>
      <c r="B42" s="106"/>
      <c r="C42" s="133">
        <v>0</v>
      </c>
      <c r="D42" s="133">
        <v>0</v>
      </c>
      <c r="E42" s="134">
        <v>0</v>
      </c>
      <c r="F42" s="135">
        <v>0</v>
      </c>
      <c r="G42" s="133">
        <v>0</v>
      </c>
      <c r="H42" s="136">
        <v>0</v>
      </c>
      <c r="I42" s="251">
        <v>0</v>
      </c>
      <c r="J42" s="133">
        <v>0</v>
      </c>
      <c r="K42" s="136">
        <v>0</v>
      </c>
    </row>
    <row r="43" spans="1:12" ht="13.35" customHeight="1" x14ac:dyDescent="0.2">
      <c r="A43" s="112" t="s">
        <v>74</v>
      </c>
      <c r="B43" s="106"/>
      <c r="C43" s="133">
        <v>0</v>
      </c>
      <c r="D43" s="133">
        <v>0</v>
      </c>
      <c r="E43" s="134">
        <v>0</v>
      </c>
      <c r="F43" s="135">
        <v>0</v>
      </c>
      <c r="G43" s="133">
        <v>0</v>
      </c>
      <c r="H43" s="136">
        <v>0</v>
      </c>
      <c r="I43" s="251">
        <v>0</v>
      </c>
      <c r="J43" s="133">
        <v>0</v>
      </c>
      <c r="K43" s="136">
        <v>0</v>
      </c>
    </row>
    <row r="44" spans="1:12" ht="13.35" customHeight="1" x14ac:dyDescent="0.2">
      <c r="A44" s="57" t="s">
        <v>104</v>
      </c>
      <c r="B44" s="106"/>
      <c r="C44" s="22">
        <f>SUM(C45:C51)</f>
        <v>0</v>
      </c>
      <c r="D44" s="22">
        <f t="shared" ref="D44:K44" si="6">SUM(D45:D51)</f>
        <v>0</v>
      </c>
      <c r="E44" s="115">
        <f t="shared" si="6"/>
        <v>0</v>
      </c>
      <c r="F44" s="21">
        <f t="shared" si="6"/>
        <v>0</v>
      </c>
      <c r="G44" s="22">
        <f t="shared" si="6"/>
        <v>0</v>
      </c>
      <c r="H44" s="23">
        <f t="shared" si="6"/>
        <v>0</v>
      </c>
      <c r="I44" s="117">
        <f t="shared" si="6"/>
        <v>0</v>
      </c>
      <c r="J44" s="22">
        <f t="shared" si="6"/>
        <v>0</v>
      </c>
      <c r="K44" s="23">
        <f t="shared" si="6"/>
        <v>0</v>
      </c>
    </row>
    <row r="45" spans="1:12" ht="13.35" customHeight="1" x14ac:dyDescent="0.2">
      <c r="A45" s="112" t="s">
        <v>105</v>
      </c>
      <c r="B45" s="106"/>
      <c r="C45" s="133">
        <v>0</v>
      </c>
      <c r="D45" s="133">
        <v>0</v>
      </c>
      <c r="E45" s="134">
        <v>0</v>
      </c>
      <c r="F45" s="135">
        <v>0</v>
      </c>
      <c r="G45" s="133">
        <v>0</v>
      </c>
      <c r="H45" s="136">
        <v>0</v>
      </c>
      <c r="I45" s="251">
        <v>0</v>
      </c>
      <c r="J45" s="133">
        <v>0</v>
      </c>
      <c r="K45" s="136">
        <v>0</v>
      </c>
    </row>
    <row r="46" spans="1:12" ht="13.35" customHeight="1" x14ac:dyDescent="0.2">
      <c r="A46" s="112" t="s">
        <v>106</v>
      </c>
      <c r="B46" s="106"/>
      <c r="C46" s="133">
        <v>0</v>
      </c>
      <c r="D46" s="133">
        <v>0</v>
      </c>
      <c r="E46" s="134">
        <v>0</v>
      </c>
      <c r="F46" s="135">
        <v>0</v>
      </c>
      <c r="G46" s="133">
        <v>0</v>
      </c>
      <c r="H46" s="136">
        <v>0</v>
      </c>
      <c r="I46" s="251">
        <v>0</v>
      </c>
      <c r="J46" s="133">
        <v>0</v>
      </c>
      <c r="K46" s="136">
        <v>0</v>
      </c>
    </row>
    <row r="47" spans="1:12" ht="13.35" customHeight="1" x14ac:dyDescent="0.2">
      <c r="A47" s="112" t="s">
        <v>107</v>
      </c>
      <c r="B47" s="106"/>
      <c r="C47" s="133">
        <v>0</v>
      </c>
      <c r="D47" s="133">
        <v>0</v>
      </c>
      <c r="E47" s="134">
        <v>0</v>
      </c>
      <c r="F47" s="135">
        <v>0</v>
      </c>
      <c r="G47" s="133">
        <v>0</v>
      </c>
      <c r="H47" s="136">
        <v>0</v>
      </c>
      <c r="I47" s="251">
        <v>0</v>
      </c>
      <c r="J47" s="133">
        <v>0</v>
      </c>
      <c r="K47" s="136">
        <v>0</v>
      </c>
    </row>
    <row r="48" spans="1:12" ht="13.35" customHeight="1" x14ac:dyDescent="0.2">
      <c r="A48" s="112" t="s">
        <v>108</v>
      </c>
      <c r="B48" s="106"/>
      <c r="C48" s="133">
        <v>0</v>
      </c>
      <c r="D48" s="133">
        <v>0</v>
      </c>
      <c r="E48" s="134">
        <v>0</v>
      </c>
      <c r="F48" s="135">
        <v>0</v>
      </c>
      <c r="G48" s="133">
        <v>0</v>
      </c>
      <c r="H48" s="136">
        <v>0</v>
      </c>
      <c r="I48" s="251">
        <v>0</v>
      </c>
      <c r="J48" s="133">
        <v>0</v>
      </c>
      <c r="K48" s="136">
        <v>0</v>
      </c>
      <c r="L48" s="116"/>
    </row>
    <row r="49" spans="1:12" ht="13.35" customHeight="1" x14ac:dyDescent="0.2">
      <c r="A49" s="112" t="s">
        <v>109</v>
      </c>
      <c r="B49" s="106"/>
      <c r="C49" s="133">
        <v>0</v>
      </c>
      <c r="D49" s="133">
        <v>0</v>
      </c>
      <c r="E49" s="134">
        <v>0</v>
      </c>
      <c r="F49" s="135">
        <v>0</v>
      </c>
      <c r="G49" s="133">
        <v>0</v>
      </c>
      <c r="H49" s="136">
        <v>0</v>
      </c>
      <c r="I49" s="251">
        <v>0</v>
      </c>
      <c r="J49" s="133">
        <v>0</v>
      </c>
      <c r="K49" s="136">
        <v>0</v>
      </c>
    </row>
    <row r="50" spans="1:12" ht="13.35" customHeight="1" x14ac:dyDescent="0.2">
      <c r="A50" s="112" t="s">
        <v>110</v>
      </c>
      <c r="B50" s="106"/>
      <c r="C50" s="133">
        <v>0</v>
      </c>
      <c r="D50" s="133">
        <v>0</v>
      </c>
      <c r="E50" s="134">
        <v>0</v>
      </c>
      <c r="F50" s="135">
        <v>0</v>
      </c>
      <c r="G50" s="133">
        <v>0</v>
      </c>
      <c r="H50" s="136">
        <v>0</v>
      </c>
      <c r="I50" s="251">
        <v>0</v>
      </c>
      <c r="J50" s="133">
        <v>0</v>
      </c>
      <c r="K50" s="136">
        <v>0</v>
      </c>
    </row>
    <row r="51" spans="1:12" ht="13.35" customHeight="1" x14ac:dyDescent="0.2">
      <c r="A51" s="112" t="s">
        <v>74</v>
      </c>
      <c r="B51" s="106"/>
      <c r="C51" s="133">
        <v>0</v>
      </c>
      <c r="D51" s="133">
        <v>0</v>
      </c>
      <c r="E51" s="134">
        <v>0</v>
      </c>
      <c r="F51" s="135">
        <v>0</v>
      </c>
      <c r="G51" s="133">
        <v>0</v>
      </c>
      <c r="H51" s="136">
        <v>0</v>
      </c>
      <c r="I51" s="251">
        <v>0</v>
      </c>
      <c r="J51" s="133">
        <v>0</v>
      </c>
      <c r="K51" s="136">
        <v>0</v>
      </c>
    </row>
    <row r="52" spans="1:12" ht="13.35" customHeight="1" x14ac:dyDescent="0.2">
      <c r="A52" s="57" t="s">
        <v>111</v>
      </c>
      <c r="B52" s="106"/>
      <c r="C52" s="22">
        <f t="shared" ref="C52:K52" si="7">SUM(C53:C61)</f>
        <v>0</v>
      </c>
      <c r="D52" s="22">
        <f t="shared" si="7"/>
        <v>0</v>
      </c>
      <c r="E52" s="115">
        <f t="shared" si="7"/>
        <v>0</v>
      </c>
      <c r="F52" s="21">
        <f t="shared" si="7"/>
        <v>0</v>
      </c>
      <c r="G52" s="22">
        <f t="shared" si="7"/>
        <v>0</v>
      </c>
      <c r="H52" s="23">
        <f t="shared" si="7"/>
        <v>0</v>
      </c>
      <c r="I52" s="117">
        <f t="shared" si="7"/>
        <v>0</v>
      </c>
      <c r="J52" s="22">
        <f t="shared" si="7"/>
        <v>0</v>
      </c>
      <c r="K52" s="23">
        <f t="shared" si="7"/>
        <v>0</v>
      </c>
      <c r="L52" s="116"/>
    </row>
    <row r="53" spans="1:12" ht="13.35" customHeight="1" x14ac:dyDescent="0.2">
      <c r="A53" s="112" t="s">
        <v>112</v>
      </c>
      <c r="B53" s="106"/>
      <c r="C53" s="133">
        <v>0</v>
      </c>
      <c r="D53" s="133">
        <v>0</v>
      </c>
      <c r="E53" s="134">
        <v>0</v>
      </c>
      <c r="F53" s="135">
        <v>0</v>
      </c>
      <c r="G53" s="133">
        <v>0</v>
      </c>
      <c r="H53" s="136">
        <v>0</v>
      </c>
      <c r="I53" s="251">
        <v>0</v>
      </c>
      <c r="J53" s="133">
        <v>0</v>
      </c>
      <c r="K53" s="136">
        <v>0</v>
      </c>
    </row>
    <row r="54" spans="1:12" ht="13.35" customHeight="1" x14ac:dyDescent="0.2">
      <c r="A54" s="112" t="s">
        <v>113</v>
      </c>
      <c r="B54" s="106"/>
      <c r="C54" s="133">
        <v>0</v>
      </c>
      <c r="D54" s="133">
        <v>0</v>
      </c>
      <c r="E54" s="134">
        <v>0</v>
      </c>
      <c r="F54" s="135">
        <v>0</v>
      </c>
      <c r="G54" s="133">
        <v>0</v>
      </c>
      <c r="H54" s="136">
        <v>0</v>
      </c>
      <c r="I54" s="251">
        <v>0</v>
      </c>
      <c r="J54" s="133">
        <v>0</v>
      </c>
      <c r="K54" s="136">
        <v>0</v>
      </c>
      <c r="L54" s="116"/>
    </row>
    <row r="55" spans="1:12" ht="13.35" customHeight="1" x14ac:dyDescent="0.2">
      <c r="A55" s="112" t="s">
        <v>114</v>
      </c>
      <c r="B55" s="106"/>
      <c r="C55" s="133">
        <v>0</v>
      </c>
      <c r="D55" s="133">
        <v>0</v>
      </c>
      <c r="E55" s="134">
        <v>0</v>
      </c>
      <c r="F55" s="135">
        <v>0</v>
      </c>
      <c r="G55" s="133">
        <v>0</v>
      </c>
      <c r="H55" s="136">
        <v>0</v>
      </c>
      <c r="I55" s="251">
        <v>0</v>
      </c>
      <c r="J55" s="133">
        <v>0</v>
      </c>
      <c r="K55" s="136">
        <v>0</v>
      </c>
      <c r="L55" s="116"/>
    </row>
    <row r="56" spans="1:12" ht="13.35" customHeight="1" x14ac:dyDescent="0.2">
      <c r="A56" s="112" t="s">
        <v>76</v>
      </c>
      <c r="B56" s="106"/>
      <c r="C56" s="133">
        <v>0</v>
      </c>
      <c r="D56" s="133">
        <v>0</v>
      </c>
      <c r="E56" s="134">
        <v>0</v>
      </c>
      <c r="F56" s="135">
        <v>0</v>
      </c>
      <c r="G56" s="133">
        <v>0</v>
      </c>
      <c r="H56" s="136">
        <v>0</v>
      </c>
      <c r="I56" s="251">
        <v>0</v>
      </c>
      <c r="J56" s="133">
        <v>0</v>
      </c>
      <c r="K56" s="136">
        <v>0</v>
      </c>
      <c r="L56" s="116"/>
    </row>
    <row r="57" spans="1:12" ht="13.35" customHeight="1" x14ac:dyDescent="0.2">
      <c r="A57" s="112" t="s">
        <v>77</v>
      </c>
      <c r="B57" s="106"/>
      <c r="C57" s="133">
        <v>0</v>
      </c>
      <c r="D57" s="133">
        <v>0</v>
      </c>
      <c r="E57" s="134">
        <v>0</v>
      </c>
      <c r="F57" s="135">
        <v>0</v>
      </c>
      <c r="G57" s="133">
        <v>0</v>
      </c>
      <c r="H57" s="136">
        <v>0</v>
      </c>
      <c r="I57" s="251">
        <v>0</v>
      </c>
      <c r="J57" s="133">
        <v>0</v>
      </c>
      <c r="K57" s="136">
        <v>0</v>
      </c>
      <c r="L57" s="116"/>
    </row>
    <row r="58" spans="1:12" ht="13.35" customHeight="1" x14ac:dyDescent="0.2">
      <c r="A58" s="112" t="s">
        <v>78</v>
      </c>
      <c r="B58" s="106"/>
      <c r="C58" s="133">
        <v>0</v>
      </c>
      <c r="D58" s="133">
        <v>0</v>
      </c>
      <c r="E58" s="134">
        <v>0</v>
      </c>
      <c r="F58" s="135">
        <v>0</v>
      </c>
      <c r="G58" s="133">
        <v>0</v>
      </c>
      <c r="H58" s="136">
        <v>0</v>
      </c>
      <c r="I58" s="251">
        <v>0</v>
      </c>
      <c r="J58" s="133">
        <v>0</v>
      </c>
      <c r="K58" s="136">
        <v>0</v>
      </c>
    </row>
    <row r="59" spans="1:12" ht="13.35" customHeight="1" x14ac:dyDescent="0.2">
      <c r="A59" s="112" t="s">
        <v>84</v>
      </c>
      <c r="B59" s="106"/>
      <c r="C59" s="133">
        <v>0</v>
      </c>
      <c r="D59" s="133">
        <v>0</v>
      </c>
      <c r="E59" s="134">
        <v>0</v>
      </c>
      <c r="F59" s="135">
        <v>0</v>
      </c>
      <c r="G59" s="133">
        <v>0</v>
      </c>
      <c r="H59" s="136">
        <v>0</v>
      </c>
      <c r="I59" s="251">
        <v>0</v>
      </c>
      <c r="J59" s="133">
        <v>0</v>
      </c>
      <c r="K59" s="136">
        <v>0</v>
      </c>
      <c r="L59" s="116"/>
    </row>
    <row r="60" spans="1:12" ht="13.35" customHeight="1" x14ac:dyDescent="0.2">
      <c r="A60" s="112" t="s">
        <v>87</v>
      </c>
      <c r="B60" s="106"/>
      <c r="C60" s="133">
        <v>0</v>
      </c>
      <c r="D60" s="133">
        <v>0</v>
      </c>
      <c r="E60" s="134">
        <v>0</v>
      </c>
      <c r="F60" s="135">
        <v>0</v>
      </c>
      <c r="G60" s="133">
        <v>0</v>
      </c>
      <c r="H60" s="136">
        <v>0</v>
      </c>
      <c r="I60" s="251">
        <v>0</v>
      </c>
      <c r="J60" s="133">
        <v>0</v>
      </c>
      <c r="K60" s="136">
        <v>0</v>
      </c>
      <c r="L60" s="116"/>
    </row>
    <row r="61" spans="1:12" ht="13.35" customHeight="1" x14ac:dyDescent="0.2">
      <c r="A61" s="112" t="s">
        <v>74</v>
      </c>
      <c r="B61" s="106"/>
      <c r="C61" s="133">
        <v>0</v>
      </c>
      <c r="D61" s="133">
        <v>0</v>
      </c>
      <c r="E61" s="134">
        <v>0</v>
      </c>
      <c r="F61" s="135">
        <v>0</v>
      </c>
      <c r="G61" s="133">
        <v>0</v>
      </c>
      <c r="H61" s="136">
        <v>0</v>
      </c>
      <c r="I61" s="251">
        <v>0</v>
      </c>
      <c r="J61" s="133">
        <v>0</v>
      </c>
      <c r="K61" s="136">
        <v>0</v>
      </c>
      <c r="L61" s="116"/>
    </row>
    <row r="62" spans="1:12" ht="13.35" customHeight="1" x14ac:dyDescent="0.2">
      <c r="A62" s="57" t="s">
        <v>115</v>
      </c>
      <c r="B62" s="106"/>
      <c r="C62" s="22">
        <f>SUM(C63:C67)</f>
        <v>0</v>
      </c>
      <c r="D62" s="22">
        <f t="shared" ref="D62:K62" si="8">SUM(D63:D67)</f>
        <v>0</v>
      </c>
      <c r="E62" s="115">
        <f t="shared" si="8"/>
        <v>0</v>
      </c>
      <c r="F62" s="21">
        <f t="shared" si="8"/>
        <v>0</v>
      </c>
      <c r="G62" s="22">
        <f t="shared" si="8"/>
        <v>0</v>
      </c>
      <c r="H62" s="23">
        <f t="shared" si="8"/>
        <v>0</v>
      </c>
      <c r="I62" s="117">
        <f t="shared" si="8"/>
        <v>0</v>
      </c>
      <c r="J62" s="22">
        <f t="shared" si="8"/>
        <v>0</v>
      </c>
      <c r="K62" s="23">
        <f t="shared" si="8"/>
        <v>0</v>
      </c>
      <c r="L62" s="116"/>
    </row>
    <row r="63" spans="1:12" ht="13.35" customHeight="1" x14ac:dyDescent="0.2">
      <c r="A63" s="112" t="s">
        <v>116</v>
      </c>
      <c r="B63" s="106"/>
      <c r="C63" s="133">
        <v>0</v>
      </c>
      <c r="D63" s="133">
        <v>0</v>
      </c>
      <c r="E63" s="134">
        <v>0</v>
      </c>
      <c r="F63" s="135">
        <v>0</v>
      </c>
      <c r="G63" s="133">
        <v>0</v>
      </c>
      <c r="H63" s="136">
        <v>0</v>
      </c>
      <c r="I63" s="251">
        <v>0</v>
      </c>
      <c r="J63" s="133">
        <v>0</v>
      </c>
      <c r="K63" s="136">
        <v>0</v>
      </c>
      <c r="L63" s="116"/>
    </row>
    <row r="64" spans="1:12" ht="13.35" customHeight="1" x14ac:dyDescent="0.2">
      <c r="A64" s="112" t="s">
        <v>117</v>
      </c>
      <c r="B64" s="106"/>
      <c r="C64" s="133">
        <v>0</v>
      </c>
      <c r="D64" s="133">
        <v>0</v>
      </c>
      <c r="E64" s="134">
        <v>0</v>
      </c>
      <c r="F64" s="135">
        <v>0</v>
      </c>
      <c r="G64" s="133">
        <v>0</v>
      </c>
      <c r="H64" s="136">
        <v>0</v>
      </c>
      <c r="I64" s="251">
        <v>0</v>
      </c>
      <c r="J64" s="133">
        <v>0</v>
      </c>
      <c r="K64" s="136">
        <v>0</v>
      </c>
    </row>
    <row r="65" spans="1:11" ht="13.35" customHeight="1" x14ac:dyDescent="0.2">
      <c r="A65" s="112" t="s">
        <v>118</v>
      </c>
      <c r="B65" s="106"/>
      <c r="C65" s="133">
        <v>0</v>
      </c>
      <c r="D65" s="133">
        <v>0</v>
      </c>
      <c r="E65" s="134">
        <v>0</v>
      </c>
      <c r="F65" s="135">
        <v>0</v>
      </c>
      <c r="G65" s="133">
        <v>0</v>
      </c>
      <c r="H65" s="136">
        <v>0</v>
      </c>
      <c r="I65" s="251">
        <v>0</v>
      </c>
      <c r="J65" s="133">
        <v>0</v>
      </c>
      <c r="K65" s="136">
        <v>0</v>
      </c>
    </row>
    <row r="66" spans="1:11" ht="13.35" customHeight="1" x14ac:dyDescent="0.2">
      <c r="A66" s="112" t="s">
        <v>119</v>
      </c>
      <c r="B66" s="106"/>
      <c r="C66" s="133">
        <v>0</v>
      </c>
      <c r="D66" s="133">
        <v>0</v>
      </c>
      <c r="E66" s="134">
        <v>0</v>
      </c>
      <c r="F66" s="135">
        <v>0</v>
      </c>
      <c r="G66" s="133">
        <v>0</v>
      </c>
      <c r="H66" s="136">
        <v>0</v>
      </c>
      <c r="I66" s="251">
        <v>0</v>
      </c>
      <c r="J66" s="133">
        <v>0</v>
      </c>
      <c r="K66" s="136">
        <v>0</v>
      </c>
    </row>
    <row r="67" spans="1:11" ht="13.35" customHeight="1" x14ac:dyDescent="0.2">
      <c r="A67" s="112" t="s">
        <v>74</v>
      </c>
      <c r="B67" s="106"/>
      <c r="C67" s="133">
        <v>0</v>
      </c>
      <c r="D67" s="133">
        <v>0</v>
      </c>
      <c r="E67" s="134">
        <v>0</v>
      </c>
      <c r="F67" s="135">
        <v>0</v>
      </c>
      <c r="G67" s="133">
        <v>0</v>
      </c>
      <c r="H67" s="136">
        <v>0</v>
      </c>
      <c r="I67" s="251">
        <v>0</v>
      </c>
      <c r="J67" s="133">
        <v>0</v>
      </c>
      <c r="K67" s="136">
        <v>0</v>
      </c>
    </row>
    <row r="68" spans="1:11" ht="13.35" customHeight="1" x14ac:dyDescent="0.2">
      <c r="A68" s="57" t="s">
        <v>120</v>
      </c>
      <c r="B68" s="106"/>
      <c r="C68" s="22">
        <f>SUM(C69:C72)</f>
        <v>0</v>
      </c>
      <c r="D68" s="22">
        <f t="shared" ref="D68:K68" si="9">SUM(D69:D72)</f>
        <v>0</v>
      </c>
      <c r="E68" s="22">
        <f t="shared" si="9"/>
        <v>0</v>
      </c>
      <c r="F68" s="21">
        <f t="shared" si="9"/>
        <v>0</v>
      </c>
      <c r="G68" s="22">
        <f t="shared" si="9"/>
        <v>0</v>
      </c>
      <c r="H68" s="23">
        <f t="shared" si="9"/>
        <v>0</v>
      </c>
      <c r="I68" s="117">
        <f t="shared" si="9"/>
        <v>0</v>
      </c>
      <c r="J68" s="22">
        <f t="shared" si="9"/>
        <v>0</v>
      </c>
      <c r="K68" s="23">
        <f t="shared" si="9"/>
        <v>0</v>
      </c>
    </row>
    <row r="69" spans="1:11" ht="13.35" customHeight="1" x14ac:dyDescent="0.2">
      <c r="A69" s="112" t="s">
        <v>121</v>
      </c>
      <c r="B69" s="106"/>
      <c r="C69" s="133">
        <v>0</v>
      </c>
      <c r="D69" s="133">
        <v>0</v>
      </c>
      <c r="E69" s="132">
        <v>0</v>
      </c>
      <c r="F69" s="349">
        <v>0</v>
      </c>
      <c r="G69" s="133">
        <v>0</v>
      </c>
      <c r="H69" s="132">
        <v>0</v>
      </c>
      <c r="I69" s="349">
        <v>0</v>
      </c>
      <c r="J69" s="133">
        <v>0</v>
      </c>
      <c r="K69" s="136">
        <v>0</v>
      </c>
    </row>
    <row r="70" spans="1:11" ht="13.35" customHeight="1" x14ac:dyDescent="0.2">
      <c r="A70" s="112" t="s">
        <v>122</v>
      </c>
      <c r="B70" s="106"/>
      <c r="C70" s="133">
        <v>0</v>
      </c>
      <c r="D70" s="133">
        <v>0</v>
      </c>
      <c r="E70" s="348">
        <v>0</v>
      </c>
      <c r="F70" s="349">
        <v>0</v>
      </c>
      <c r="G70" s="133">
        <v>0</v>
      </c>
      <c r="H70" s="132">
        <v>0</v>
      </c>
      <c r="I70" s="349">
        <v>0</v>
      </c>
      <c r="J70" s="133">
        <v>0</v>
      </c>
      <c r="K70" s="136">
        <v>0</v>
      </c>
    </row>
    <row r="71" spans="1:11" ht="13.35" customHeight="1" x14ac:dyDescent="0.2">
      <c r="A71" s="112" t="s">
        <v>123</v>
      </c>
      <c r="B71" s="106"/>
      <c r="C71" s="133">
        <v>0</v>
      </c>
      <c r="D71" s="133">
        <v>0</v>
      </c>
      <c r="E71" s="348">
        <v>0</v>
      </c>
      <c r="F71" s="349">
        <v>0</v>
      </c>
      <c r="G71" s="133">
        <v>0</v>
      </c>
      <c r="H71" s="132">
        <v>0</v>
      </c>
      <c r="I71" s="349">
        <v>0</v>
      </c>
      <c r="J71" s="133">
        <v>0</v>
      </c>
      <c r="K71" s="348">
        <v>0</v>
      </c>
    </row>
    <row r="72" spans="1:11" ht="13.35" customHeight="1" x14ac:dyDescent="0.2">
      <c r="A72" s="112" t="s">
        <v>74</v>
      </c>
      <c r="B72" s="106"/>
      <c r="C72" s="133">
        <v>0</v>
      </c>
      <c r="D72" s="133">
        <v>0</v>
      </c>
      <c r="E72" s="348">
        <v>0</v>
      </c>
      <c r="F72" s="349">
        <v>0</v>
      </c>
      <c r="G72" s="133">
        <v>0</v>
      </c>
      <c r="H72" s="132">
        <v>0</v>
      </c>
      <c r="I72" s="349">
        <v>0</v>
      </c>
      <c r="J72" s="133">
        <v>0</v>
      </c>
      <c r="K72" s="348">
        <v>0</v>
      </c>
    </row>
    <row r="73" spans="1:11" ht="5.0999999999999996" customHeight="1" x14ac:dyDescent="0.2">
      <c r="A73" s="80"/>
      <c r="B73" s="106"/>
      <c r="C73" s="22"/>
      <c r="D73" s="22"/>
      <c r="E73" s="118"/>
      <c r="F73" s="119"/>
      <c r="G73" s="22"/>
      <c r="H73" s="114"/>
      <c r="I73" s="119"/>
      <c r="J73" s="22"/>
      <c r="K73" s="118"/>
    </row>
    <row r="74" spans="1:11" ht="13.35" customHeight="1" x14ac:dyDescent="0.2">
      <c r="A74" s="60" t="s">
        <v>124</v>
      </c>
      <c r="B74" s="106"/>
      <c r="C74" s="34">
        <f>C75+C98</f>
        <v>0</v>
      </c>
      <c r="D74" s="34">
        <f t="shared" ref="D74:K74" si="10">D75+D98</f>
        <v>0</v>
      </c>
      <c r="E74" s="107">
        <f t="shared" si="10"/>
        <v>0</v>
      </c>
      <c r="F74" s="108">
        <f t="shared" si="10"/>
        <v>0</v>
      </c>
      <c r="G74" s="34">
        <f t="shared" si="10"/>
        <v>0</v>
      </c>
      <c r="H74" s="109">
        <f t="shared" si="10"/>
        <v>0</v>
      </c>
      <c r="I74" s="108">
        <f t="shared" si="10"/>
        <v>0</v>
      </c>
      <c r="J74" s="34">
        <f t="shared" si="10"/>
        <v>0</v>
      </c>
      <c r="K74" s="107">
        <f t="shared" si="10"/>
        <v>0</v>
      </c>
    </row>
    <row r="75" spans="1:11" ht="13.35" customHeight="1" x14ac:dyDescent="0.2">
      <c r="A75" s="57" t="s">
        <v>125</v>
      </c>
      <c r="B75" s="106"/>
      <c r="C75" s="18">
        <f>SUM(C76:C97)</f>
        <v>0</v>
      </c>
      <c r="D75" s="18">
        <f t="shared" ref="D75:K75" si="11">SUM(D76:D97)</f>
        <v>0</v>
      </c>
      <c r="E75" s="110">
        <f t="shared" si="11"/>
        <v>0</v>
      </c>
      <c r="F75" s="17">
        <f t="shared" si="11"/>
        <v>0</v>
      </c>
      <c r="G75" s="18">
        <f t="shared" si="11"/>
        <v>0</v>
      </c>
      <c r="H75" s="19">
        <f t="shared" si="11"/>
        <v>0</v>
      </c>
      <c r="I75" s="17">
        <f t="shared" si="11"/>
        <v>0</v>
      </c>
      <c r="J75" s="18">
        <f t="shared" si="11"/>
        <v>0</v>
      </c>
      <c r="K75" s="19">
        <f t="shared" si="11"/>
        <v>0</v>
      </c>
    </row>
    <row r="76" spans="1:11" ht="13.35" customHeight="1" x14ac:dyDescent="0.2">
      <c r="A76" s="112" t="s">
        <v>126</v>
      </c>
      <c r="B76" s="106"/>
      <c r="C76" s="133">
        <v>0</v>
      </c>
      <c r="D76" s="133">
        <v>0</v>
      </c>
      <c r="E76" s="348">
        <v>0</v>
      </c>
      <c r="F76" s="349">
        <v>0</v>
      </c>
      <c r="G76" s="133">
        <v>0</v>
      </c>
      <c r="H76" s="132">
        <v>0</v>
      </c>
      <c r="I76" s="349">
        <v>0</v>
      </c>
      <c r="J76" s="133">
        <v>0</v>
      </c>
      <c r="K76" s="348">
        <v>0</v>
      </c>
    </row>
    <row r="77" spans="1:11" ht="13.35" customHeight="1" x14ac:dyDescent="0.2">
      <c r="A77" s="112" t="s">
        <v>127</v>
      </c>
      <c r="B77" s="106"/>
      <c r="C77" s="133">
        <v>0</v>
      </c>
      <c r="D77" s="133">
        <v>0</v>
      </c>
      <c r="E77" s="348">
        <v>0</v>
      </c>
      <c r="F77" s="349">
        <v>0</v>
      </c>
      <c r="G77" s="133">
        <v>0</v>
      </c>
      <c r="H77" s="132">
        <v>0</v>
      </c>
      <c r="I77" s="349">
        <v>0</v>
      </c>
      <c r="J77" s="133">
        <v>0</v>
      </c>
      <c r="K77" s="348">
        <v>0</v>
      </c>
    </row>
    <row r="78" spans="1:11" ht="13.35" customHeight="1" x14ac:dyDescent="0.2">
      <c r="A78" s="112" t="s">
        <v>128</v>
      </c>
      <c r="B78" s="106"/>
      <c r="C78" s="133">
        <v>0</v>
      </c>
      <c r="D78" s="133">
        <v>0</v>
      </c>
      <c r="E78" s="348">
        <v>0</v>
      </c>
      <c r="F78" s="349">
        <v>0</v>
      </c>
      <c r="G78" s="133">
        <v>0</v>
      </c>
      <c r="H78" s="132">
        <v>0</v>
      </c>
      <c r="I78" s="349">
        <v>0</v>
      </c>
      <c r="J78" s="133">
        <v>0</v>
      </c>
      <c r="K78" s="348">
        <v>0</v>
      </c>
    </row>
    <row r="79" spans="1:11" ht="13.35" customHeight="1" x14ac:dyDescent="0.2">
      <c r="A79" s="112" t="s">
        <v>129</v>
      </c>
      <c r="B79" s="106"/>
      <c r="C79" s="133">
        <v>0</v>
      </c>
      <c r="D79" s="133">
        <v>0</v>
      </c>
      <c r="E79" s="348">
        <v>0</v>
      </c>
      <c r="F79" s="349">
        <v>0</v>
      </c>
      <c r="G79" s="133">
        <v>0</v>
      </c>
      <c r="H79" s="132">
        <v>0</v>
      </c>
      <c r="I79" s="349">
        <v>0</v>
      </c>
      <c r="J79" s="133">
        <v>0</v>
      </c>
      <c r="K79" s="348">
        <v>0</v>
      </c>
    </row>
    <row r="80" spans="1:11" ht="13.35" customHeight="1" x14ac:dyDescent="0.2">
      <c r="A80" s="112" t="s">
        <v>130</v>
      </c>
      <c r="B80" s="106"/>
      <c r="C80" s="133">
        <v>0</v>
      </c>
      <c r="D80" s="133">
        <v>0</v>
      </c>
      <c r="E80" s="348">
        <v>0</v>
      </c>
      <c r="F80" s="349">
        <v>0</v>
      </c>
      <c r="G80" s="133">
        <v>0</v>
      </c>
      <c r="H80" s="132">
        <v>0</v>
      </c>
      <c r="I80" s="349">
        <v>0</v>
      </c>
      <c r="J80" s="133">
        <v>0</v>
      </c>
      <c r="K80" s="348">
        <v>0</v>
      </c>
    </row>
    <row r="81" spans="1:12" ht="13.35" customHeight="1" x14ac:dyDescent="0.2">
      <c r="A81" s="112" t="s">
        <v>131</v>
      </c>
      <c r="B81" s="106"/>
      <c r="C81" s="133">
        <v>0</v>
      </c>
      <c r="D81" s="133">
        <v>0</v>
      </c>
      <c r="E81" s="348">
        <v>0</v>
      </c>
      <c r="F81" s="349">
        <v>0</v>
      </c>
      <c r="G81" s="133">
        <v>0</v>
      </c>
      <c r="H81" s="132">
        <v>0</v>
      </c>
      <c r="I81" s="349">
        <v>0</v>
      </c>
      <c r="J81" s="133">
        <v>0</v>
      </c>
      <c r="K81" s="348">
        <v>0</v>
      </c>
    </row>
    <row r="82" spans="1:12" ht="13.35" customHeight="1" x14ac:dyDescent="0.2">
      <c r="A82" s="112" t="s">
        <v>132</v>
      </c>
      <c r="B82" s="106"/>
      <c r="C82" s="133">
        <v>0</v>
      </c>
      <c r="D82" s="133">
        <v>0</v>
      </c>
      <c r="E82" s="348">
        <v>0</v>
      </c>
      <c r="F82" s="349">
        <v>0</v>
      </c>
      <c r="G82" s="133">
        <v>0</v>
      </c>
      <c r="H82" s="132">
        <v>0</v>
      </c>
      <c r="I82" s="349">
        <v>0</v>
      </c>
      <c r="J82" s="133">
        <v>0</v>
      </c>
      <c r="K82" s="348">
        <v>0</v>
      </c>
    </row>
    <row r="83" spans="1:12" ht="13.35" customHeight="1" x14ac:dyDescent="0.2">
      <c r="A83" s="112" t="s">
        <v>133</v>
      </c>
      <c r="B83" s="106"/>
      <c r="C83" s="133">
        <v>0</v>
      </c>
      <c r="D83" s="133">
        <v>0</v>
      </c>
      <c r="E83" s="348">
        <v>0</v>
      </c>
      <c r="F83" s="349">
        <v>0</v>
      </c>
      <c r="G83" s="133">
        <v>0</v>
      </c>
      <c r="H83" s="132">
        <v>0</v>
      </c>
      <c r="I83" s="349">
        <v>0</v>
      </c>
      <c r="J83" s="133">
        <v>0</v>
      </c>
      <c r="K83" s="348">
        <v>0</v>
      </c>
    </row>
    <row r="84" spans="1:12" ht="13.35" customHeight="1" x14ac:dyDescent="0.2">
      <c r="A84" s="112" t="s">
        <v>134</v>
      </c>
      <c r="B84" s="106"/>
      <c r="C84" s="133">
        <v>0</v>
      </c>
      <c r="D84" s="133">
        <v>0</v>
      </c>
      <c r="E84" s="348">
        <v>0</v>
      </c>
      <c r="F84" s="349">
        <v>0</v>
      </c>
      <c r="G84" s="133">
        <v>0</v>
      </c>
      <c r="H84" s="132">
        <v>0</v>
      </c>
      <c r="I84" s="349">
        <v>0</v>
      </c>
      <c r="J84" s="133">
        <v>0</v>
      </c>
      <c r="K84" s="348">
        <v>0</v>
      </c>
      <c r="L84" s="114"/>
    </row>
    <row r="85" spans="1:12" ht="13.35" customHeight="1" x14ac:dyDescent="0.2">
      <c r="A85" s="112" t="s">
        <v>135</v>
      </c>
      <c r="B85" s="106"/>
      <c r="C85" s="133">
        <v>0</v>
      </c>
      <c r="D85" s="133">
        <v>0</v>
      </c>
      <c r="E85" s="348">
        <v>0</v>
      </c>
      <c r="F85" s="349">
        <v>0</v>
      </c>
      <c r="G85" s="133">
        <v>0</v>
      </c>
      <c r="H85" s="132">
        <v>0</v>
      </c>
      <c r="I85" s="349">
        <v>0</v>
      </c>
      <c r="J85" s="133">
        <v>0</v>
      </c>
      <c r="K85" s="348">
        <v>0</v>
      </c>
    </row>
    <row r="86" spans="1:12" ht="13.35" customHeight="1" x14ac:dyDescent="0.2">
      <c r="A86" s="112" t="s">
        <v>136</v>
      </c>
      <c r="B86" s="106"/>
      <c r="C86" s="133">
        <v>0</v>
      </c>
      <c r="D86" s="133">
        <v>0</v>
      </c>
      <c r="E86" s="348">
        <v>0</v>
      </c>
      <c r="F86" s="349">
        <v>0</v>
      </c>
      <c r="G86" s="133">
        <v>0</v>
      </c>
      <c r="H86" s="132">
        <v>0</v>
      </c>
      <c r="I86" s="349">
        <v>0</v>
      </c>
      <c r="J86" s="133">
        <v>0</v>
      </c>
      <c r="K86" s="348">
        <v>0</v>
      </c>
    </row>
    <row r="87" spans="1:12" ht="13.35" customHeight="1" x14ac:dyDescent="0.2">
      <c r="A87" s="112" t="s">
        <v>137</v>
      </c>
      <c r="B87" s="106"/>
      <c r="C87" s="133">
        <v>0</v>
      </c>
      <c r="D87" s="133">
        <v>0</v>
      </c>
      <c r="E87" s="348">
        <v>0</v>
      </c>
      <c r="F87" s="349">
        <v>0</v>
      </c>
      <c r="G87" s="133">
        <v>0</v>
      </c>
      <c r="H87" s="132">
        <v>0</v>
      </c>
      <c r="I87" s="349">
        <v>0</v>
      </c>
      <c r="J87" s="133">
        <v>0</v>
      </c>
      <c r="K87" s="348">
        <v>0</v>
      </c>
    </row>
    <row r="88" spans="1:12" ht="13.35" customHeight="1" x14ac:dyDescent="0.2">
      <c r="A88" s="112" t="s">
        <v>138</v>
      </c>
      <c r="B88" s="106"/>
      <c r="C88" s="133">
        <v>0</v>
      </c>
      <c r="D88" s="133">
        <v>0</v>
      </c>
      <c r="E88" s="348">
        <v>0</v>
      </c>
      <c r="F88" s="349">
        <v>0</v>
      </c>
      <c r="G88" s="133">
        <v>0</v>
      </c>
      <c r="H88" s="132">
        <v>0</v>
      </c>
      <c r="I88" s="349">
        <v>0</v>
      </c>
      <c r="J88" s="133">
        <v>0</v>
      </c>
      <c r="K88" s="348">
        <v>0</v>
      </c>
    </row>
    <row r="89" spans="1:12" ht="13.35" customHeight="1" x14ac:dyDescent="0.2">
      <c r="A89" s="112" t="s">
        <v>139</v>
      </c>
      <c r="B89" s="106"/>
      <c r="C89" s="133">
        <v>0</v>
      </c>
      <c r="D89" s="133">
        <v>0</v>
      </c>
      <c r="E89" s="348">
        <v>0</v>
      </c>
      <c r="F89" s="349">
        <v>0</v>
      </c>
      <c r="G89" s="133">
        <v>0</v>
      </c>
      <c r="H89" s="132">
        <v>0</v>
      </c>
      <c r="I89" s="349">
        <v>0</v>
      </c>
      <c r="J89" s="133">
        <v>0</v>
      </c>
      <c r="K89" s="348">
        <v>0</v>
      </c>
    </row>
    <row r="90" spans="1:12" ht="13.35" customHeight="1" x14ac:dyDescent="0.2">
      <c r="A90" s="112" t="s">
        <v>140</v>
      </c>
      <c r="B90" s="106"/>
      <c r="C90" s="133">
        <v>0</v>
      </c>
      <c r="D90" s="133">
        <v>0</v>
      </c>
      <c r="E90" s="348">
        <v>0</v>
      </c>
      <c r="F90" s="349">
        <v>0</v>
      </c>
      <c r="G90" s="133">
        <v>0</v>
      </c>
      <c r="H90" s="132">
        <v>0</v>
      </c>
      <c r="I90" s="349">
        <v>0</v>
      </c>
      <c r="J90" s="133">
        <v>0</v>
      </c>
      <c r="K90" s="348">
        <v>0</v>
      </c>
    </row>
    <row r="91" spans="1:12" ht="13.35" customHeight="1" x14ac:dyDescent="0.2">
      <c r="A91" s="112" t="s">
        <v>141</v>
      </c>
      <c r="B91" s="106"/>
      <c r="C91" s="133">
        <v>0</v>
      </c>
      <c r="D91" s="133">
        <v>0</v>
      </c>
      <c r="E91" s="348">
        <v>0</v>
      </c>
      <c r="F91" s="349">
        <v>0</v>
      </c>
      <c r="G91" s="133">
        <v>0</v>
      </c>
      <c r="H91" s="132">
        <v>0</v>
      </c>
      <c r="I91" s="349">
        <v>0</v>
      </c>
      <c r="J91" s="133">
        <v>0</v>
      </c>
      <c r="K91" s="348">
        <v>0</v>
      </c>
    </row>
    <row r="92" spans="1:12" ht="13.35" customHeight="1" x14ac:dyDescent="0.2">
      <c r="A92" s="112" t="s">
        <v>142</v>
      </c>
      <c r="B92" s="106"/>
      <c r="C92" s="133">
        <v>0</v>
      </c>
      <c r="D92" s="133">
        <v>0</v>
      </c>
      <c r="E92" s="348">
        <v>0</v>
      </c>
      <c r="F92" s="349">
        <v>0</v>
      </c>
      <c r="G92" s="133">
        <v>0</v>
      </c>
      <c r="H92" s="132">
        <v>0</v>
      </c>
      <c r="I92" s="349">
        <v>0</v>
      </c>
      <c r="J92" s="133">
        <v>0</v>
      </c>
      <c r="K92" s="348">
        <v>0</v>
      </c>
    </row>
    <row r="93" spans="1:12" ht="13.35" customHeight="1" x14ac:dyDescent="0.2">
      <c r="A93" s="112" t="s">
        <v>143</v>
      </c>
      <c r="B93" s="106"/>
      <c r="C93" s="133">
        <v>0</v>
      </c>
      <c r="D93" s="133">
        <v>0</v>
      </c>
      <c r="E93" s="348">
        <v>0</v>
      </c>
      <c r="F93" s="349">
        <v>0</v>
      </c>
      <c r="G93" s="133">
        <v>0</v>
      </c>
      <c r="H93" s="132">
        <v>0</v>
      </c>
      <c r="I93" s="349">
        <v>0</v>
      </c>
      <c r="J93" s="133">
        <v>0</v>
      </c>
      <c r="K93" s="348">
        <v>0</v>
      </c>
    </row>
    <row r="94" spans="1:12" ht="13.35" customHeight="1" x14ac:dyDescent="0.2">
      <c r="A94" s="112" t="s">
        <v>144</v>
      </c>
      <c r="B94" s="106"/>
      <c r="C94" s="133">
        <v>0</v>
      </c>
      <c r="D94" s="133">
        <v>0</v>
      </c>
      <c r="E94" s="348">
        <v>0</v>
      </c>
      <c r="F94" s="349">
        <v>0</v>
      </c>
      <c r="G94" s="133">
        <v>0</v>
      </c>
      <c r="H94" s="132">
        <v>0</v>
      </c>
      <c r="I94" s="349">
        <v>0</v>
      </c>
      <c r="J94" s="133">
        <v>0</v>
      </c>
      <c r="K94" s="348">
        <v>0</v>
      </c>
    </row>
    <row r="95" spans="1:12" ht="13.35" customHeight="1" x14ac:dyDescent="0.2">
      <c r="A95" s="112" t="s">
        <v>145</v>
      </c>
      <c r="B95" s="106"/>
      <c r="C95" s="133">
        <v>0</v>
      </c>
      <c r="D95" s="133">
        <v>0</v>
      </c>
      <c r="E95" s="348">
        <v>0</v>
      </c>
      <c r="F95" s="349">
        <v>0</v>
      </c>
      <c r="G95" s="133">
        <v>0</v>
      </c>
      <c r="H95" s="132">
        <v>0</v>
      </c>
      <c r="I95" s="349">
        <v>0</v>
      </c>
      <c r="J95" s="133">
        <v>0</v>
      </c>
      <c r="K95" s="348">
        <v>0</v>
      </c>
    </row>
    <row r="96" spans="1:12" ht="13.35" customHeight="1" x14ac:dyDescent="0.2">
      <c r="A96" s="112" t="s">
        <v>146</v>
      </c>
      <c r="B96" s="106"/>
      <c r="C96" s="133">
        <v>0</v>
      </c>
      <c r="D96" s="133">
        <v>0</v>
      </c>
      <c r="E96" s="348">
        <v>0</v>
      </c>
      <c r="F96" s="349">
        <v>0</v>
      </c>
      <c r="G96" s="133">
        <v>0</v>
      </c>
      <c r="H96" s="132">
        <v>0</v>
      </c>
      <c r="I96" s="349">
        <v>0</v>
      </c>
      <c r="J96" s="133">
        <v>0</v>
      </c>
      <c r="K96" s="348">
        <v>0</v>
      </c>
    </row>
    <row r="97" spans="1:11" ht="13.35" customHeight="1" x14ac:dyDescent="0.2">
      <c r="A97" s="112" t="s">
        <v>74</v>
      </c>
      <c r="B97" s="106"/>
      <c r="C97" s="133">
        <v>0</v>
      </c>
      <c r="D97" s="133">
        <v>0</v>
      </c>
      <c r="E97" s="348">
        <v>0</v>
      </c>
      <c r="F97" s="349">
        <v>0</v>
      </c>
      <c r="G97" s="133">
        <v>0</v>
      </c>
      <c r="H97" s="132">
        <v>0</v>
      </c>
      <c r="I97" s="349">
        <v>0</v>
      </c>
      <c r="J97" s="133">
        <v>0</v>
      </c>
      <c r="K97" s="348">
        <v>0</v>
      </c>
    </row>
    <row r="98" spans="1:11" ht="13.35" customHeight="1" x14ac:dyDescent="0.2">
      <c r="A98" s="57" t="s">
        <v>147</v>
      </c>
      <c r="B98" s="106"/>
      <c r="C98" s="22">
        <f>SUM(C99:C101)</f>
        <v>0</v>
      </c>
      <c r="D98" s="22">
        <f t="shared" ref="D98:K98" si="12">SUM(D99:D101)</f>
        <v>0</v>
      </c>
      <c r="E98" s="22">
        <f t="shared" si="12"/>
        <v>0</v>
      </c>
      <c r="F98" s="21">
        <f t="shared" si="12"/>
        <v>0</v>
      </c>
      <c r="G98" s="22">
        <f t="shared" si="12"/>
        <v>0</v>
      </c>
      <c r="H98" s="23">
        <f t="shared" si="12"/>
        <v>0</v>
      </c>
      <c r="I98" s="117">
        <f t="shared" si="12"/>
        <v>0</v>
      </c>
      <c r="J98" s="22">
        <f t="shared" si="12"/>
        <v>0</v>
      </c>
      <c r="K98" s="23">
        <f t="shared" si="12"/>
        <v>0</v>
      </c>
    </row>
    <row r="99" spans="1:11" ht="13.35" customHeight="1" x14ac:dyDescent="0.2">
      <c r="A99" s="112" t="s">
        <v>148</v>
      </c>
      <c r="B99" s="106"/>
      <c r="C99" s="133">
        <v>0</v>
      </c>
      <c r="D99" s="133">
        <v>0</v>
      </c>
      <c r="E99" s="132">
        <v>0</v>
      </c>
      <c r="F99" s="349">
        <v>0</v>
      </c>
      <c r="G99" s="133">
        <v>0</v>
      </c>
      <c r="H99" s="132">
        <v>0</v>
      </c>
      <c r="I99" s="349">
        <v>0</v>
      </c>
      <c r="J99" s="133">
        <v>0</v>
      </c>
      <c r="K99" s="136">
        <v>0</v>
      </c>
    </row>
    <row r="100" spans="1:11" ht="13.35" customHeight="1" x14ac:dyDescent="0.2">
      <c r="A100" s="112" t="s">
        <v>149</v>
      </c>
      <c r="B100" s="106"/>
      <c r="C100" s="133">
        <v>0</v>
      </c>
      <c r="D100" s="133">
        <v>0</v>
      </c>
      <c r="E100" s="348">
        <v>0</v>
      </c>
      <c r="F100" s="349">
        <v>0</v>
      </c>
      <c r="G100" s="133">
        <v>0</v>
      </c>
      <c r="H100" s="132">
        <v>0</v>
      </c>
      <c r="I100" s="349">
        <v>0</v>
      </c>
      <c r="J100" s="133">
        <v>0</v>
      </c>
      <c r="K100" s="136">
        <v>0</v>
      </c>
    </row>
    <row r="101" spans="1:11" ht="13.35" customHeight="1" x14ac:dyDescent="0.2">
      <c r="A101" s="112" t="s">
        <v>74</v>
      </c>
      <c r="B101" s="106"/>
      <c r="C101" s="133">
        <v>0</v>
      </c>
      <c r="D101" s="133">
        <v>0</v>
      </c>
      <c r="E101" s="348">
        <v>0</v>
      </c>
      <c r="F101" s="349">
        <v>0</v>
      </c>
      <c r="G101" s="133">
        <v>0</v>
      </c>
      <c r="H101" s="132">
        <v>0</v>
      </c>
      <c r="I101" s="349">
        <v>0</v>
      </c>
      <c r="J101" s="133">
        <v>0</v>
      </c>
      <c r="K101" s="348">
        <v>0</v>
      </c>
    </row>
    <row r="102" spans="1:11" ht="5.0999999999999996" customHeight="1" x14ac:dyDescent="0.2">
      <c r="A102" s="80"/>
      <c r="B102" s="106"/>
      <c r="C102" s="22"/>
      <c r="D102" s="22"/>
      <c r="E102" s="118"/>
      <c r="F102" s="119"/>
      <c r="G102" s="22"/>
      <c r="H102" s="114"/>
      <c r="I102" s="119"/>
      <c r="J102" s="22"/>
      <c r="K102" s="118"/>
    </row>
    <row r="103" spans="1:11" ht="13.35" customHeight="1" x14ac:dyDescent="0.2">
      <c r="A103" s="60" t="s">
        <v>150</v>
      </c>
      <c r="B103" s="106"/>
      <c r="C103" s="22">
        <f>SUM(C104:C108)</f>
        <v>0</v>
      </c>
      <c r="D103" s="22">
        <f t="shared" ref="D103:K103" si="13">SUM(D104:D108)</f>
        <v>0</v>
      </c>
      <c r="E103" s="118">
        <f t="shared" si="13"/>
        <v>0</v>
      </c>
      <c r="F103" s="119">
        <f t="shared" si="13"/>
        <v>0</v>
      </c>
      <c r="G103" s="22">
        <f t="shared" si="13"/>
        <v>0</v>
      </c>
      <c r="H103" s="114">
        <f t="shared" si="13"/>
        <v>0</v>
      </c>
      <c r="I103" s="119">
        <f t="shared" si="13"/>
        <v>0</v>
      </c>
      <c r="J103" s="22">
        <f t="shared" si="13"/>
        <v>0</v>
      </c>
      <c r="K103" s="118">
        <f t="shared" si="13"/>
        <v>0</v>
      </c>
    </row>
    <row r="104" spans="1:11" ht="13.35" customHeight="1" x14ac:dyDescent="0.2">
      <c r="A104" s="57" t="s">
        <v>151</v>
      </c>
      <c r="B104" s="106"/>
      <c r="C104" s="330">
        <v>0</v>
      </c>
      <c r="D104" s="330">
        <v>0</v>
      </c>
      <c r="E104" s="350">
        <v>0</v>
      </c>
      <c r="F104" s="351">
        <v>0</v>
      </c>
      <c r="G104" s="330">
        <v>0</v>
      </c>
      <c r="H104" s="352">
        <v>0</v>
      </c>
      <c r="I104" s="351">
        <v>0</v>
      </c>
      <c r="J104" s="330">
        <v>0</v>
      </c>
      <c r="K104" s="350">
        <v>0</v>
      </c>
    </row>
    <row r="105" spans="1:11" ht="13.35" customHeight="1" x14ac:dyDescent="0.2">
      <c r="A105" s="57" t="s">
        <v>152</v>
      </c>
      <c r="B105" s="106"/>
      <c r="C105" s="331">
        <v>0</v>
      </c>
      <c r="D105" s="331">
        <v>0</v>
      </c>
      <c r="E105" s="353">
        <v>0</v>
      </c>
      <c r="F105" s="354">
        <v>0</v>
      </c>
      <c r="G105" s="331">
        <v>0</v>
      </c>
      <c r="H105" s="355">
        <v>0</v>
      </c>
      <c r="I105" s="354">
        <v>0</v>
      </c>
      <c r="J105" s="331">
        <v>0</v>
      </c>
      <c r="K105" s="353">
        <v>0</v>
      </c>
    </row>
    <row r="106" spans="1:11" ht="13.35" customHeight="1" x14ac:dyDescent="0.2">
      <c r="A106" s="57" t="s">
        <v>153</v>
      </c>
      <c r="B106" s="106"/>
      <c r="C106" s="331">
        <v>0</v>
      </c>
      <c r="D106" s="331">
        <v>0</v>
      </c>
      <c r="E106" s="353">
        <v>0</v>
      </c>
      <c r="F106" s="354">
        <v>0</v>
      </c>
      <c r="G106" s="331">
        <v>0</v>
      </c>
      <c r="H106" s="355">
        <v>0</v>
      </c>
      <c r="I106" s="354">
        <v>0</v>
      </c>
      <c r="J106" s="331">
        <v>0</v>
      </c>
      <c r="K106" s="353">
        <v>0</v>
      </c>
    </row>
    <row r="107" spans="1:11" ht="13.35" customHeight="1" x14ac:dyDescent="0.2">
      <c r="A107" s="57" t="s">
        <v>154</v>
      </c>
      <c r="B107" s="106"/>
      <c r="C107" s="331">
        <v>0</v>
      </c>
      <c r="D107" s="331">
        <v>0</v>
      </c>
      <c r="E107" s="353">
        <v>0</v>
      </c>
      <c r="F107" s="354">
        <v>0</v>
      </c>
      <c r="G107" s="331">
        <v>0</v>
      </c>
      <c r="H107" s="355">
        <v>0</v>
      </c>
      <c r="I107" s="354">
        <v>0</v>
      </c>
      <c r="J107" s="331">
        <v>0</v>
      </c>
      <c r="K107" s="353">
        <v>0</v>
      </c>
    </row>
    <row r="108" spans="1:11" ht="13.35" customHeight="1" x14ac:dyDescent="0.2">
      <c r="A108" s="57" t="s">
        <v>155</v>
      </c>
      <c r="B108" s="106"/>
      <c r="C108" s="331">
        <v>0</v>
      </c>
      <c r="D108" s="331">
        <v>0</v>
      </c>
      <c r="E108" s="353">
        <v>0</v>
      </c>
      <c r="F108" s="354">
        <v>0</v>
      </c>
      <c r="G108" s="331">
        <v>0</v>
      </c>
      <c r="H108" s="355">
        <v>0</v>
      </c>
      <c r="I108" s="354">
        <v>0</v>
      </c>
      <c r="J108" s="331">
        <v>0</v>
      </c>
      <c r="K108" s="353">
        <v>0</v>
      </c>
    </row>
    <row r="109" spans="1:11" ht="5.0999999999999996" customHeight="1" x14ac:dyDescent="0.2">
      <c r="A109" s="80"/>
      <c r="B109" s="106"/>
      <c r="C109" s="22"/>
      <c r="D109" s="22"/>
      <c r="E109" s="118"/>
      <c r="F109" s="119"/>
      <c r="G109" s="22"/>
      <c r="H109" s="114"/>
      <c r="I109" s="119"/>
      <c r="J109" s="22"/>
      <c r="K109" s="118"/>
    </row>
    <row r="110" spans="1:11" ht="13.35" customHeight="1" x14ac:dyDescent="0.2">
      <c r="A110" s="60" t="s">
        <v>156</v>
      </c>
      <c r="B110" s="106"/>
      <c r="C110" s="34">
        <f>+C111+C114</f>
        <v>0</v>
      </c>
      <c r="D110" s="34">
        <f t="shared" ref="D110:K110" si="14">+D111+D114</f>
        <v>0</v>
      </c>
      <c r="E110" s="107">
        <f t="shared" si="14"/>
        <v>0</v>
      </c>
      <c r="F110" s="108">
        <f t="shared" si="14"/>
        <v>0</v>
      </c>
      <c r="G110" s="34">
        <f t="shared" si="14"/>
        <v>0</v>
      </c>
      <c r="H110" s="109">
        <f t="shared" si="14"/>
        <v>0</v>
      </c>
      <c r="I110" s="108">
        <f t="shared" si="14"/>
        <v>0</v>
      </c>
      <c r="J110" s="34">
        <f t="shared" si="14"/>
        <v>0</v>
      </c>
      <c r="K110" s="107">
        <f t="shared" si="14"/>
        <v>0</v>
      </c>
    </row>
    <row r="111" spans="1:11" ht="13.35" customHeight="1" x14ac:dyDescent="0.2">
      <c r="A111" s="57" t="s">
        <v>157</v>
      </c>
      <c r="B111" s="106"/>
      <c r="C111" s="18">
        <f t="shared" ref="C111:K111" si="15">SUM(C112:C113)</f>
        <v>0</v>
      </c>
      <c r="D111" s="18">
        <f t="shared" si="15"/>
        <v>0</v>
      </c>
      <c r="E111" s="18">
        <f t="shared" si="15"/>
        <v>0</v>
      </c>
      <c r="F111" s="17">
        <f t="shared" si="15"/>
        <v>0</v>
      </c>
      <c r="G111" s="18">
        <f t="shared" si="15"/>
        <v>0</v>
      </c>
      <c r="H111" s="19">
        <f t="shared" si="15"/>
        <v>0</v>
      </c>
      <c r="I111" s="124">
        <f t="shared" si="15"/>
        <v>0</v>
      </c>
      <c r="J111" s="18">
        <f t="shared" si="15"/>
        <v>0</v>
      </c>
      <c r="K111" s="19">
        <f t="shared" si="15"/>
        <v>0</v>
      </c>
    </row>
    <row r="112" spans="1:11" ht="13.35" customHeight="1" x14ac:dyDescent="0.2">
      <c r="A112" s="112" t="s">
        <v>158</v>
      </c>
      <c r="B112" s="106"/>
      <c r="C112" s="133">
        <v>0</v>
      </c>
      <c r="D112" s="133">
        <v>0</v>
      </c>
      <c r="E112" s="132">
        <v>0</v>
      </c>
      <c r="F112" s="349">
        <v>0</v>
      </c>
      <c r="G112" s="133">
        <v>0</v>
      </c>
      <c r="H112" s="132">
        <v>0</v>
      </c>
      <c r="I112" s="349">
        <v>0</v>
      </c>
      <c r="J112" s="133">
        <v>0</v>
      </c>
      <c r="K112" s="136">
        <v>0</v>
      </c>
    </row>
    <row r="113" spans="1:11" ht="13.35" customHeight="1" x14ac:dyDescent="0.2">
      <c r="A113" s="112" t="s">
        <v>159</v>
      </c>
      <c r="B113" s="106"/>
      <c r="C113" s="133">
        <v>0</v>
      </c>
      <c r="D113" s="133">
        <v>0</v>
      </c>
      <c r="E113" s="348">
        <v>0</v>
      </c>
      <c r="F113" s="349">
        <v>0</v>
      </c>
      <c r="G113" s="133">
        <v>0</v>
      </c>
      <c r="H113" s="132">
        <v>0</v>
      </c>
      <c r="I113" s="349">
        <v>0</v>
      </c>
      <c r="J113" s="133">
        <v>0</v>
      </c>
      <c r="K113" s="136">
        <v>0</v>
      </c>
    </row>
    <row r="114" spans="1:11" ht="13.35" customHeight="1" x14ac:dyDescent="0.2">
      <c r="A114" s="57" t="s">
        <v>160</v>
      </c>
      <c r="B114" s="106"/>
      <c r="C114" s="22">
        <f>SUM(C115:C116)</f>
        <v>0</v>
      </c>
      <c r="D114" s="22">
        <f t="shared" ref="D114:K114" si="16">SUM(D115:D116)</f>
        <v>0</v>
      </c>
      <c r="E114" s="22">
        <f t="shared" si="16"/>
        <v>0</v>
      </c>
      <c r="F114" s="21">
        <f t="shared" si="16"/>
        <v>0</v>
      </c>
      <c r="G114" s="22">
        <f t="shared" si="16"/>
        <v>0</v>
      </c>
      <c r="H114" s="23">
        <f t="shared" si="16"/>
        <v>0</v>
      </c>
      <c r="I114" s="117">
        <f t="shared" si="16"/>
        <v>0</v>
      </c>
      <c r="J114" s="22">
        <f t="shared" si="16"/>
        <v>0</v>
      </c>
      <c r="K114" s="23">
        <f t="shared" si="16"/>
        <v>0</v>
      </c>
    </row>
    <row r="115" spans="1:11" ht="13.35" customHeight="1" x14ac:dyDescent="0.2">
      <c r="A115" s="112" t="s">
        <v>158</v>
      </c>
      <c r="B115" s="106"/>
      <c r="C115" s="133">
        <v>0</v>
      </c>
      <c r="D115" s="133">
        <v>0</v>
      </c>
      <c r="E115" s="132">
        <v>0</v>
      </c>
      <c r="F115" s="349">
        <v>0</v>
      </c>
      <c r="G115" s="133">
        <v>0</v>
      </c>
      <c r="H115" s="132">
        <v>0</v>
      </c>
      <c r="I115" s="349">
        <v>0</v>
      </c>
      <c r="J115" s="133">
        <v>0</v>
      </c>
      <c r="K115" s="136">
        <v>0</v>
      </c>
    </row>
    <row r="116" spans="1:11" ht="13.35" customHeight="1" x14ac:dyDescent="0.2">
      <c r="A116" s="112" t="s">
        <v>159</v>
      </c>
      <c r="B116" s="106"/>
      <c r="C116" s="133">
        <v>0</v>
      </c>
      <c r="D116" s="133">
        <v>0</v>
      </c>
      <c r="E116" s="348">
        <v>0</v>
      </c>
      <c r="F116" s="349">
        <v>0</v>
      </c>
      <c r="G116" s="133">
        <v>0</v>
      </c>
      <c r="H116" s="132">
        <v>0</v>
      </c>
      <c r="I116" s="349">
        <v>0</v>
      </c>
      <c r="J116" s="133">
        <v>0</v>
      </c>
      <c r="K116" s="136">
        <v>0</v>
      </c>
    </row>
    <row r="117" spans="1:11" ht="5.0999999999999996" customHeight="1" x14ac:dyDescent="0.2">
      <c r="A117" s="80"/>
      <c r="B117" s="106"/>
      <c r="C117" s="22"/>
      <c r="D117" s="22"/>
      <c r="E117" s="118"/>
      <c r="F117" s="119"/>
      <c r="G117" s="22"/>
      <c r="H117" s="114"/>
      <c r="I117" s="119"/>
      <c r="J117" s="22"/>
      <c r="K117" s="118"/>
    </row>
    <row r="118" spans="1:11" ht="13.35" customHeight="1" x14ac:dyDescent="0.2">
      <c r="A118" s="60" t="s">
        <v>161</v>
      </c>
      <c r="B118" s="106"/>
      <c r="C118" s="34">
        <f>+C119+C131</f>
        <v>0</v>
      </c>
      <c r="D118" s="34">
        <f t="shared" ref="D118:K118" si="17">+D119+D131</f>
        <v>0</v>
      </c>
      <c r="E118" s="107">
        <f t="shared" si="17"/>
        <v>0</v>
      </c>
      <c r="F118" s="108">
        <f t="shared" si="17"/>
        <v>0</v>
      </c>
      <c r="G118" s="34">
        <f t="shared" si="17"/>
        <v>0</v>
      </c>
      <c r="H118" s="109">
        <f t="shared" si="17"/>
        <v>0</v>
      </c>
      <c r="I118" s="108">
        <f t="shared" si="17"/>
        <v>0</v>
      </c>
      <c r="J118" s="34">
        <f t="shared" si="17"/>
        <v>0</v>
      </c>
      <c r="K118" s="107">
        <f t="shared" si="17"/>
        <v>0</v>
      </c>
    </row>
    <row r="119" spans="1:11" ht="13.35" customHeight="1" x14ac:dyDescent="0.2">
      <c r="A119" s="57" t="s">
        <v>162</v>
      </c>
      <c r="B119" s="106"/>
      <c r="C119" s="18">
        <f>SUM(C120:C130)</f>
        <v>0</v>
      </c>
      <c r="D119" s="18">
        <f t="shared" ref="D119:K119" si="18">SUM(D120:D130)</f>
        <v>0</v>
      </c>
      <c r="E119" s="18">
        <f t="shared" si="18"/>
        <v>0</v>
      </c>
      <c r="F119" s="17">
        <f t="shared" si="18"/>
        <v>0</v>
      </c>
      <c r="G119" s="18">
        <f t="shared" si="18"/>
        <v>0</v>
      </c>
      <c r="H119" s="19">
        <f t="shared" si="18"/>
        <v>0</v>
      </c>
      <c r="I119" s="124">
        <f t="shared" si="18"/>
        <v>0</v>
      </c>
      <c r="J119" s="18">
        <f t="shared" si="18"/>
        <v>0</v>
      </c>
      <c r="K119" s="19">
        <f t="shared" si="18"/>
        <v>0</v>
      </c>
    </row>
    <row r="120" spans="1:11" ht="13.35" customHeight="1" x14ac:dyDescent="0.2">
      <c r="A120" s="112" t="s">
        <v>163</v>
      </c>
      <c r="B120" s="106"/>
      <c r="C120" s="133">
        <v>0</v>
      </c>
      <c r="D120" s="133">
        <v>0</v>
      </c>
      <c r="E120" s="132">
        <v>0</v>
      </c>
      <c r="F120" s="349">
        <v>0</v>
      </c>
      <c r="G120" s="133">
        <v>0</v>
      </c>
      <c r="H120" s="132">
        <v>0</v>
      </c>
      <c r="I120" s="349">
        <v>0</v>
      </c>
      <c r="J120" s="133">
        <v>0</v>
      </c>
      <c r="K120" s="136">
        <v>0</v>
      </c>
    </row>
    <row r="121" spans="1:11" ht="13.35" customHeight="1" x14ac:dyDescent="0.2">
      <c r="A121" s="112" t="s">
        <v>164</v>
      </c>
      <c r="B121" s="106"/>
      <c r="C121" s="133">
        <v>0</v>
      </c>
      <c r="D121" s="133">
        <v>0</v>
      </c>
      <c r="E121" s="132">
        <v>0</v>
      </c>
      <c r="F121" s="349">
        <v>0</v>
      </c>
      <c r="G121" s="133">
        <v>0</v>
      </c>
      <c r="H121" s="132">
        <v>0</v>
      </c>
      <c r="I121" s="349">
        <v>0</v>
      </c>
      <c r="J121" s="133">
        <v>0</v>
      </c>
      <c r="K121" s="136">
        <v>0</v>
      </c>
    </row>
    <row r="122" spans="1:11" ht="13.35" customHeight="1" x14ac:dyDescent="0.2">
      <c r="A122" s="112" t="s">
        <v>165</v>
      </c>
      <c r="B122" s="106"/>
      <c r="C122" s="133">
        <v>0</v>
      </c>
      <c r="D122" s="133">
        <v>0</v>
      </c>
      <c r="E122" s="132">
        <v>0</v>
      </c>
      <c r="F122" s="349">
        <v>0</v>
      </c>
      <c r="G122" s="133">
        <v>0</v>
      </c>
      <c r="H122" s="132">
        <v>0</v>
      </c>
      <c r="I122" s="349">
        <v>0</v>
      </c>
      <c r="J122" s="133">
        <v>0</v>
      </c>
      <c r="K122" s="136">
        <v>0</v>
      </c>
    </row>
    <row r="123" spans="1:11" ht="13.35" customHeight="1" x14ac:dyDescent="0.2">
      <c r="A123" s="112" t="s">
        <v>166</v>
      </c>
      <c r="B123" s="106"/>
      <c r="C123" s="133">
        <v>0</v>
      </c>
      <c r="D123" s="133">
        <v>0</v>
      </c>
      <c r="E123" s="132">
        <v>0</v>
      </c>
      <c r="F123" s="349">
        <v>0</v>
      </c>
      <c r="G123" s="133">
        <v>0</v>
      </c>
      <c r="H123" s="132">
        <v>0</v>
      </c>
      <c r="I123" s="349">
        <v>0</v>
      </c>
      <c r="J123" s="133">
        <v>0</v>
      </c>
      <c r="K123" s="136">
        <v>0</v>
      </c>
    </row>
    <row r="124" spans="1:11" ht="13.35" customHeight="1" x14ac:dyDescent="0.2">
      <c r="A124" s="112" t="s">
        <v>167</v>
      </c>
      <c r="B124" s="106"/>
      <c r="C124" s="133">
        <v>0</v>
      </c>
      <c r="D124" s="133">
        <v>0</v>
      </c>
      <c r="E124" s="132">
        <v>0</v>
      </c>
      <c r="F124" s="349">
        <v>0</v>
      </c>
      <c r="G124" s="133">
        <v>0</v>
      </c>
      <c r="H124" s="132">
        <v>0</v>
      </c>
      <c r="I124" s="349">
        <v>0</v>
      </c>
      <c r="J124" s="133">
        <v>0</v>
      </c>
      <c r="K124" s="136">
        <v>0</v>
      </c>
    </row>
    <row r="125" spans="1:11" ht="13.35" customHeight="1" x14ac:dyDescent="0.2">
      <c r="A125" s="112" t="s">
        <v>168</v>
      </c>
      <c r="B125" s="106"/>
      <c r="C125" s="133">
        <v>0</v>
      </c>
      <c r="D125" s="133">
        <v>0</v>
      </c>
      <c r="E125" s="132">
        <v>0</v>
      </c>
      <c r="F125" s="349">
        <v>0</v>
      </c>
      <c r="G125" s="133">
        <v>0</v>
      </c>
      <c r="H125" s="132">
        <v>0</v>
      </c>
      <c r="I125" s="349">
        <v>0</v>
      </c>
      <c r="J125" s="133">
        <v>0</v>
      </c>
      <c r="K125" s="136">
        <v>0</v>
      </c>
    </row>
    <row r="126" spans="1:11" ht="13.35" customHeight="1" x14ac:dyDescent="0.2">
      <c r="A126" s="112" t="s">
        <v>169</v>
      </c>
      <c r="B126" s="106"/>
      <c r="C126" s="133">
        <v>0</v>
      </c>
      <c r="D126" s="133">
        <v>0</v>
      </c>
      <c r="E126" s="132">
        <v>0</v>
      </c>
      <c r="F126" s="349">
        <v>0</v>
      </c>
      <c r="G126" s="133">
        <v>0</v>
      </c>
      <c r="H126" s="132">
        <v>0</v>
      </c>
      <c r="I126" s="349">
        <v>0</v>
      </c>
      <c r="J126" s="133">
        <v>0</v>
      </c>
      <c r="K126" s="136">
        <v>0</v>
      </c>
    </row>
    <row r="127" spans="1:11" ht="13.35" customHeight="1" x14ac:dyDescent="0.2">
      <c r="A127" s="112" t="s">
        <v>170</v>
      </c>
      <c r="B127" s="106"/>
      <c r="C127" s="133">
        <v>0</v>
      </c>
      <c r="D127" s="133">
        <v>0</v>
      </c>
      <c r="E127" s="132">
        <v>0</v>
      </c>
      <c r="F127" s="349">
        <v>0</v>
      </c>
      <c r="G127" s="133">
        <v>0</v>
      </c>
      <c r="H127" s="132">
        <v>0</v>
      </c>
      <c r="I127" s="349">
        <v>0</v>
      </c>
      <c r="J127" s="133">
        <v>0</v>
      </c>
      <c r="K127" s="136">
        <v>0</v>
      </c>
    </row>
    <row r="128" spans="1:11" ht="13.35" customHeight="1" x14ac:dyDescent="0.2">
      <c r="A128" s="112" t="s">
        <v>171</v>
      </c>
      <c r="B128" s="106"/>
      <c r="C128" s="133">
        <v>0</v>
      </c>
      <c r="D128" s="133">
        <v>0</v>
      </c>
      <c r="E128" s="132">
        <v>0</v>
      </c>
      <c r="F128" s="349">
        <v>0</v>
      </c>
      <c r="G128" s="133">
        <v>0</v>
      </c>
      <c r="H128" s="132">
        <v>0</v>
      </c>
      <c r="I128" s="349">
        <v>0</v>
      </c>
      <c r="J128" s="133">
        <v>0</v>
      </c>
      <c r="K128" s="136">
        <v>0</v>
      </c>
    </row>
    <row r="129" spans="1:11" ht="13.35" customHeight="1" x14ac:dyDescent="0.2">
      <c r="A129" s="112" t="s">
        <v>172</v>
      </c>
      <c r="B129" s="106"/>
      <c r="C129" s="133">
        <v>0</v>
      </c>
      <c r="D129" s="133">
        <v>0</v>
      </c>
      <c r="E129" s="132">
        <v>0</v>
      </c>
      <c r="F129" s="349">
        <v>0</v>
      </c>
      <c r="G129" s="133">
        <v>0</v>
      </c>
      <c r="H129" s="132">
        <v>0</v>
      </c>
      <c r="I129" s="349">
        <v>0</v>
      </c>
      <c r="J129" s="133">
        <v>0</v>
      </c>
      <c r="K129" s="136">
        <v>0</v>
      </c>
    </row>
    <row r="130" spans="1:11" ht="13.35" customHeight="1" x14ac:dyDescent="0.2">
      <c r="A130" s="112" t="s">
        <v>74</v>
      </c>
      <c r="B130" s="106"/>
      <c r="C130" s="133">
        <v>0</v>
      </c>
      <c r="D130" s="133">
        <v>0</v>
      </c>
      <c r="E130" s="132">
        <v>0</v>
      </c>
      <c r="F130" s="349">
        <v>0</v>
      </c>
      <c r="G130" s="133">
        <v>0</v>
      </c>
      <c r="H130" s="132">
        <v>0</v>
      </c>
      <c r="I130" s="349">
        <v>0</v>
      </c>
      <c r="J130" s="133">
        <v>0</v>
      </c>
      <c r="K130" s="136">
        <v>0</v>
      </c>
    </row>
    <row r="131" spans="1:11" ht="13.35" customHeight="1" x14ac:dyDescent="0.2">
      <c r="A131" s="57" t="s">
        <v>173</v>
      </c>
      <c r="B131" s="106"/>
      <c r="C131" s="22">
        <f>SUM(C132:C134)</f>
        <v>0</v>
      </c>
      <c r="D131" s="22">
        <f t="shared" ref="D131:K131" si="19">SUM(D132:D134)</f>
        <v>0</v>
      </c>
      <c r="E131" s="22">
        <f t="shared" si="19"/>
        <v>0</v>
      </c>
      <c r="F131" s="21">
        <f t="shared" si="19"/>
        <v>0</v>
      </c>
      <c r="G131" s="22">
        <f t="shared" si="19"/>
        <v>0</v>
      </c>
      <c r="H131" s="23">
        <f t="shared" si="19"/>
        <v>0</v>
      </c>
      <c r="I131" s="117">
        <f t="shared" si="19"/>
        <v>0</v>
      </c>
      <c r="J131" s="22">
        <f t="shared" si="19"/>
        <v>0</v>
      </c>
      <c r="K131" s="23">
        <f t="shared" si="19"/>
        <v>0</v>
      </c>
    </row>
    <row r="132" spans="1:11" ht="13.35" customHeight="1" x14ac:dyDescent="0.2">
      <c r="A132" s="112" t="s">
        <v>174</v>
      </c>
      <c r="B132" s="106"/>
      <c r="C132" s="133">
        <v>0</v>
      </c>
      <c r="D132" s="133">
        <v>0</v>
      </c>
      <c r="E132" s="132">
        <v>0</v>
      </c>
      <c r="F132" s="349">
        <v>0</v>
      </c>
      <c r="G132" s="133">
        <v>0</v>
      </c>
      <c r="H132" s="132">
        <v>0</v>
      </c>
      <c r="I132" s="349">
        <v>0</v>
      </c>
      <c r="J132" s="133">
        <v>0</v>
      </c>
      <c r="K132" s="136">
        <v>0</v>
      </c>
    </row>
    <row r="133" spans="1:11" ht="13.35" customHeight="1" x14ac:dyDescent="0.2">
      <c r="A133" s="112" t="s">
        <v>175</v>
      </c>
      <c r="B133" s="106"/>
      <c r="C133" s="133">
        <v>0</v>
      </c>
      <c r="D133" s="133">
        <v>0</v>
      </c>
      <c r="E133" s="132">
        <v>0</v>
      </c>
      <c r="F133" s="349">
        <v>0</v>
      </c>
      <c r="G133" s="133">
        <v>0</v>
      </c>
      <c r="H133" s="132">
        <v>0</v>
      </c>
      <c r="I133" s="349">
        <v>0</v>
      </c>
      <c r="J133" s="133">
        <v>0</v>
      </c>
      <c r="K133" s="136">
        <v>0</v>
      </c>
    </row>
    <row r="134" spans="1:11" ht="13.35" customHeight="1" x14ac:dyDescent="0.2">
      <c r="A134" s="112" t="s">
        <v>74</v>
      </c>
      <c r="B134" s="106"/>
      <c r="C134" s="133">
        <v>0</v>
      </c>
      <c r="D134" s="133">
        <v>0</v>
      </c>
      <c r="E134" s="132">
        <v>0</v>
      </c>
      <c r="F134" s="349">
        <v>0</v>
      </c>
      <c r="G134" s="133">
        <v>0</v>
      </c>
      <c r="H134" s="132">
        <v>0</v>
      </c>
      <c r="I134" s="349">
        <v>0</v>
      </c>
      <c r="J134" s="133">
        <v>0</v>
      </c>
      <c r="K134" s="136">
        <v>0</v>
      </c>
    </row>
    <row r="135" spans="1:11" ht="5.0999999999999996" customHeight="1" x14ac:dyDescent="0.2">
      <c r="A135" s="125"/>
      <c r="B135" s="106"/>
      <c r="C135" s="22"/>
      <c r="D135" s="22"/>
      <c r="E135" s="118"/>
      <c r="F135" s="119"/>
      <c r="G135" s="22"/>
      <c r="H135" s="114"/>
      <c r="I135" s="119"/>
      <c r="J135" s="22"/>
      <c r="K135" s="118"/>
    </row>
    <row r="136" spans="1:11" ht="13.35" customHeight="1" x14ac:dyDescent="0.2">
      <c r="A136" s="60" t="s">
        <v>176</v>
      </c>
      <c r="B136" s="106"/>
      <c r="C136" s="22">
        <f t="shared" ref="C136:K136" si="20">SUM(C137:C137)</f>
        <v>0</v>
      </c>
      <c r="D136" s="22">
        <f t="shared" si="20"/>
        <v>0</v>
      </c>
      <c r="E136" s="118">
        <f t="shared" si="20"/>
        <v>0</v>
      </c>
      <c r="F136" s="119">
        <f t="shared" si="20"/>
        <v>0</v>
      </c>
      <c r="G136" s="22">
        <f t="shared" si="20"/>
        <v>0</v>
      </c>
      <c r="H136" s="114">
        <f t="shared" si="20"/>
        <v>0</v>
      </c>
      <c r="I136" s="119">
        <f t="shared" si="20"/>
        <v>0</v>
      </c>
      <c r="J136" s="22">
        <f t="shared" si="20"/>
        <v>0</v>
      </c>
      <c r="K136" s="118">
        <f t="shared" si="20"/>
        <v>0</v>
      </c>
    </row>
    <row r="137" spans="1:11" ht="13.35" customHeight="1" x14ac:dyDescent="0.2">
      <c r="A137" s="57" t="s">
        <v>176</v>
      </c>
      <c r="B137" s="106"/>
      <c r="C137" s="332">
        <v>0</v>
      </c>
      <c r="D137" s="332">
        <v>0</v>
      </c>
      <c r="E137" s="356">
        <v>0</v>
      </c>
      <c r="F137" s="357">
        <v>0</v>
      </c>
      <c r="G137" s="332">
        <v>0</v>
      </c>
      <c r="H137" s="358">
        <v>0</v>
      </c>
      <c r="I137" s="357">
        <v>0</v>
      </c>
      <c r="J137" s="332">
        <v>0</v>
      </c>
      <c r="K137" s="356">
        <v>0</v>
      </c>
    </row>
    <row r="138" spans="1:11" ht="5.0999999999999996" customHeight="1" x14ac:dyDescent="0.2">
      <c r="A138" s="80"/>
      <c r="B138" s="106"/>
      <c r="C138" s="22"/>
      <c r="D138" s="22"/>
      <c r="E138" s="118"/>
      <c r="F138" s="119"/>
      <c r="G138" s="22"/>
      <c r="H138" s="114"/>
      <c r="I138" s="119"/>
      <c r="J138" s="22"/>
      <c r="K138" s="118"/>
    </row>
    <row r="139" spans="1:11" ht="13.35" customHeight="1" x14ac:dyDescent="0.2">
      <c r="A139" s="60" t="s">
        <v>177</v>
      </c>
      <c r="B139" s="106"/>
      <c r="C139" s="22">
        <f>+C140+C141</f>
        <v>0</v>
      </c>
      <c r="D139" s="22">
        <f t="shared" ref="D139:K139" si="21">+D140+D141</f>
        <v>0</v>
      </c>
      <c r="E139" s="118">
        <f t="shared" si="21"/>
        <v>0</v>
      </c>
      <c r="F139" s="119">
        <f t="shared" si="21"/>
        <v>0</v>
      </c>
      <c r="G139" s="22">
        <f t="shared" si="21"/>
        <v>0</v>
      </c>
      <c r="H139" s="114">
        <f t="shared" si="21"/>
        <v>0</v>
      </c>
      <c r="I139" s="119">
        <f t="shared" si="21"/>
        <v>0</v>
      </c>
      <c r="J139" s="22">
        <f t="shared" si="21"/>
        <v>0</v>
      </c>
      <c r="K139" s="118">
        <f t="shared" si="21"/>
        <v>0</v>
      </c>
    </row>
    <row r="140" spans="1:11" ht="13.35" customHeight="1" x14ac:dyDescent="0.2">
      <c r="A140" s="57" t="s">
        <v>178</v>
      </c>
      <c r="B140" s="106"/>
      <c r="C140" s="332">
        <v>0</v>
      </c>
      <c r="D140" s="332">
        <v>0</v>
      </c>
      <c r="E140" s="356">
        <v>0</v>
      </c>
      <c r="F140" s="357">
        <v>0</v>
      </c>
      <c r="G140" s="332">
        <v>0</v>
      </c>
      <c r="H140" s="358">
        <v>0</v>
      </c>
      <c r="I140" s="357">
        <v>0</v>
      </c>
      <c r="J140" s="332">
        <v>0</v>
      </c>
      <c r="K140" s="356">
        <v>0</v>
      </c>
    </row>
    <row r="141" spans="1:11" ht="13.35" customHeight="1" x14ac:dyDescent="0.2">
      <c r="A141" s="57" t="s">
        <v>179</v>
      </c>
      <c r="B141" s="106"/>
      <c r="C141" s="22">
        <f>SUM(C142:C147)</f>
        <v>0</v>
      </c>
      <c r="D141" s="22">
        <f t="shared" ref="D141:K141" si="22">SUM(D142:D147)</f>
        <v>0</v>
      </c>
      <c r="E141" s="22">
        <f t="shared" si="22"/>
        <v>0</v>
      </c>
      <c r="F141" s="21">
        <f t="shared" si="22"/>
        <v>0</v>
      </c>
      <c r="G141" s="22">
        <f t="shared" si="22"/>
        <v>0</v>
      </c>
      <c r="H141" s="23">
        <f t="shared" si="22"/>
        <v>0</v>
      </c>
      <c r="I141" s="117">
        <f t="shared" si="22"/>
        <v>0</v>
      </c>
      <c r="J141" s="22">
        <f t="shared" si="22"/>
        <v>0</v>
      </c>
      <c r="K141" s="23">
        <f t="shared" si="22"/>
        <v>0</v>
      </c>
    </row>
    <row r="142" spans="1:11" ht="13.35" customHeight="1" x14ac:dyDescent="0.2">
      <c r="A142" s="112" t="s">
        <v>180</v>
      </c>
      <c r="B142" s="106"/>
      <c r="C142" s="133">
        <v>0</v>
      </c>
      <c r="D142" s="133">
        <v>0</v>
      </c>
      <c r="E142" s="132">
        <v>0</v>
      </c>
      <c r="F142" s="349">
        <v>0</v>
      </c>
      <c r="G142" s="133">
        <v>0</v>
      </c>
      <c r="H142" s="132">
        <v>0</v>
      </c>
      <c r="I142" s="349">
        <v>0</v>
      </c>
      <c r="J142" s="133">
        <v>0</v>
      </c>
      <c r="K142" s="136">
        <v>0</v>
      </c>
    </row>
    <row r="143" spans="1:11" ht="13.35" customHeight="1" x14ac:dyDescent="0.2">
      <c r="A143" s="112" t="s">
        <v>181</v>
      </c>
      <c r="B143" s="106"/>
      <c r="C143" s="133">
        <v>0</v>
      </c>
      <c r="D143" s="133">
        <v>0</v>
      </c>
      <c r="E143" s="132">
        <v>0</v>
      </c>
      <c r="F143" s="349">
        <v>0</v>
      </c>
      <c r="G143" s="133">
        <v>0</v>
      </c>
      <c r="H143" s="132">
        <v>0</v>
      </c>
      <c r="I143" s="349">
        <v>0</v>
      </c>
      <c r="J143" s="133">
        <v>0</v>
      </c>
      <c r="K143" s="136">
        <v>0</v>
      </c>
    </row>
    <row r="144" spans="1:11" ht="13.35" customHeight="1" x14ac:dyDescent="0.2">
      <c r="A144" s="112" t="s">
        <v>182</v>
      </c>
      <c r="B144" s="106"/>
      <c r="C144" s="133">
        <v>0</v>
      </c>
      <c r="D144" s="133">
        <v>0</v>
      </c>
      <c r="E144" s="132">
        <v>0</v>
      </c>
      <c r="F144" s="349">
        <v>0</v>
      </c>
      <c r="G144" s="133">
        <v>0</v>
      </c>
      <c r="H144" s="132">
        <v>0</v>
      </c>
      <c r="I144" s="349">
        <v>0</v>
      </c>
      <c r="J144" s="133">
        <v>0</v>
      </c>
      <c r="K144" s="136">
        <v>0</v>
      </c>
    </row>
    <row r="145" spans="1:11" ht="13.35" customHeight="1" x14ac:dyDescent="0.2">
      <c r="A145" s="112" t="s">
        <v>183</v>
      </c>
      <c r="B145" s="106"/>
      <c r="C145" s="133">
        <v>0</v>
      </c>
      <c r="D145" s="133">
        <v>0</v>
      </c>
      <c r="E145" s="132">
        <v>0</v>
      </c>
      <c r="F145" s="349">
        <v>0</v>
      </c>
      <c r="G145" s="133">
        <v>0</v>
      </c>
      <c r="H145" s="132">
        <v>0</v>
      </c>
      <c r="I145" s="349">
        <v>0</v>
      </c>
      <c r="J145" s="133">
        <v>0</v>
      </c>
      <c r="K145" s="136">
        <v>0</v>
      </c>
    </row>
    <row r="146" spans="1:11" ht="13.35" customHeight="1" x14ac:dyDescent="0.2">
      <c r="A146" s="112" t="s">
        <v>184</v>
      </c>
      <c r="B146" s="106"/>
      <c r="C146" s="133">
        <v>0</v>
      </c>
      <c r="D146" s="133">
        <v>0</v>
      </c>
      <c r="E146" s="132">
        <v>0</v>
      </c>
      <c r="F146" s="349">
        <v>0</v>
      </c>
      <c r="G146" s="133">
        <v>0</v>
      </c>
      <c r="H146" s="132">
        <v>0</v>
      </c>
      <c r="I146" s="349">
        <v>0</v>
      </c>
      <c r="J146" s="133">
        <v>0</v>
      </c>
      <c r="K146" s="136">
        <v>0</v>
      </c>
    </row>
    <row r="147" spans="1:11" ht="13.35" customHeight="1" x14ac:dyDescent="0.2">
      <c r="A147" s="112" t="s">
        <v>185</v>
      </c>
      <c r="B147" s="106"/>
      <c r="C147" s="133">
        <v>0</v>
      </c>
      <c r="D147" s="133">
        <v>0</v>
      </c>
      <c r="E147" s="132">
        <v>0</v>
      </c>
      <c r="F147" s="349">
        <v>0</v>
      </c>
      <c r="G147" s="133">
        <v>0</v>
      </c>
      <c r="H147" s="132">
        <v>0</v>
      </c>
      <c r="I147" s="349">
        <v>0</v>
      </c>
      <c r="J147" s="133">
        <v>0</v>
      </c>
      <c r="K147" s="136">
        <v>0</v>
      </c>
    </row>
    <row r="148" spans="1:11" ht="5.0999999999999996" customHeight="1" x14ac:dyDescent="0.2">
      <c r="A148" s="80"/>
      <c r="B148" s="106"/>
      <c r="C148" s="34"/>
      <c r="D148" s="34"/>
      <c r="E148" s="107"/>
      <c r="F148" s="108"/>
      <c r="G148" s="34"/>
      <c r="H148" s="109"/>
      <c r="I148" s="108"/>
      <c r="J148" s="34"/>
      <c r="K148" s="107"/>
    </row>
    <row r="149" spans="1:11" ht="13.35" customHeight="1" x14ac:dyDescent="0.2">
      <c r="A149" s="60" t="s">
        <v>186</v>
      </c>
      <c r="B149" s="106"/>
      <c r="C149" s="22">
        <f t="shared" ref="C149:K149" si="23">SUM(C150:C150)</f>
        <v>0</v>
      </c>
      <c r="D149" s="22">
        <f t="shared" si="23"/>
        <v>0</v>
      </c>
      <c r="E149" s="118">
        <f t="shared" si="23"/>
        <v>0</v>
      </c>
      <c r="F149" s="119">
        <f t="shared" si="23"/>
        <v>74460</v>
      </c>
      <c r="G149" s="22">
        <f t="shared" si="23"/>
        <v>74460</v>
      </c>
      <c r="H149" s="114">
        <f t="shared" si="23"/>
        <v>0</v>
      </c>
      <c r="I149" s="119">
        <f t="shared" si="23"/>
        <v>81906</v>
      </c>
      <c r="J149" s="22">
        <f t="shared" si="23"/>
        <v>65896</v>
      </c>
      <c r="K149" s="118">
        <f t="shared" si="23"/>
        <v>72486</v>
      </c>
    </row>
    <row r="150" spans="1:11" ht="13.35" customHeight="1" x14ac:dyDescent="0.2">
      <c r="A150" s="57" t="s">
        <v>186</v>
      </c>
      <c r="B150" s="106"/>
      <c r="C150" s="332">
        <v>0</v>
      </c>
      <c r="D150" s="332">
        <v>0</v>
      </c>
      <c r="E150" s="356">
        <v>0</v>
      </c>
      <c r="F150" s="357">
        <v>74460</v>
      </c>
      <c r="G150" s="332">
        <v>74460</v>
      </c>
      <c r="H150" s="358">
        <v>0</v>
      </c>
      <c r="I150" s="357">
        <v>81906</v>
      </c>
      <c r="J150" s="332">
        <v>65896</v>
      </c>
      <c r="K150" s="356">
        <v>72486</v>
      </c>
    </row>
    <row r="151" spans="1:11" ht="5.0999999999999996" customHeight="1" x14ac:dyDescent="0.2">
      <c r="A151" s="80"/>
      <c r="B151" s="106"/>
      <c r="C151" s="22"/>
      <c r="D151" s="22"/>
      <c r="E151" s="118"/>
      <c r="F151" s="119"/>
      <c r="G151" s="22"/>
      <c r="H151" s="114"/>
      <c r="I151" s="119"/>
      <c r="J151" s="22"/>
      <c r="K151" s="118"/>
    </row>
    <row r="152" spans="1:11" ht="13.35" customHeight="1" x14ac:dyDescent="0.2">
      <c r="A152" s="60" t="s">
        <v>187</v>
      </c>
      <c r="B152" s="106"/>
      <c r="C152" s="22">
        <f t="shared" ref="C152:K152" si="24">SUM(C153:C153)</f>
        <v>0</v>
      </c>
      <c r="D152" s="22">
        <f t="shared" si="24"/>
        <v>0</v>
      </c>
      <c r="E152" s="118">
        <f t="shared" si="24"/>
        <v>0</v>
      </c>
      <c r="F152" s="119">
        <f t="shared" si="24"/>
        <v>0</v>
      </c>
      <c r="G152" s="22">
        <f t="shared" si="24"/>
        <v>0</v>
      </c>
      <c r="H152" s="114">
        <f t="shared" si="24"/>
        <v>0</v>
      </c>
      <c r="I152" s="119">
        <f t="shared" si="24"/>
        <v>0</v>
      </c>
      <c r="J152" s="22">
        <f t="shared" si="24"/>
        <v>0</v>
      </c>
      <c r="K152" s="118">
        <f t="shared" si="24"/>
        <v>0</v>
      </c>
    </row>
    <row r="153" spans="1:11" ht="13.35" customHeight="1" x14ac:dyDescent="0.2">
      <c r="A153" s="57" t="s">
        <v>187</v>
      </c>
      <c r="B153" s="106"/>
      <c r="C153" s="332">
        <v>0</v>
      </c>
      <c r="D153" s="332">
        <v>0</v>
      </c>
      <c r="E153" s="356">
        <v>0</v>
      </c>
      <c r="F153" s="357">
        <v>0</v>
      </c>
      <c r="G153" s="332">
        <v>0</v>
      </c>
      <c r="H153" s="358">
        <v>0</v>
      </c>
      <c r="I153" s="357">
        <v>0</v>
      </c>
      <c r="J153" s="332">
        <v>0</v>
      </c>
      <c r="K153" s="356">
        <v>0</v>
      </c>
    </row>
    <row r="154" spans="1:11" ht="5.0999999999999996" customHeight="1" x14ac:dyDescent="0.2">
      <c r="A154" s="80"/>
      <c r="B154" s="106"/>
      <c r="C154" s="22"/>
      <c r="D154" s="22"/>
      <c r="E154" s="118"/>
      <c r="F154" s="119"/>
      <c r="G154" s="22"/>
      <c r="H154" s="114"/>
      <c r="I154" s="119"/>
      <c r="J154" s="22"/>
      <c r="K154" s="118"/>
    </row>
    <row r="155" spans="1:11" ht="13.35" customHeight="1" x14ac:dyDescent="0.2">
      <c r="A155" s="60" t="s">
        <v>188</v>
      </c>
      <c r="B155" s="106"/>
      <c r="C155" s="22">
        <f t="shared" ref="C155:K155" si="25">SUM(C156:C156)</f>
        <v>0</v>
      </c>
      <c r="D155" s="22">
        <f t="shared" si="25"/>
        <v>0</v>
      </c>
      <c r="E155" s="118">
        <f t="shared" si="25"/>
        <v>0</v>
      </c>
      <c r="F155" s="119">
        <f t="shared" si="25"/>
        <v>0</v>
      </c>
      <c r="G155" s="22">
        <f t="shared" si="25"/>
        <v>0</v>
      </c>
      <c r="H155" s="114">
        <f t="shared" si="25"/>
        <v>0</v>
      </c>
      <c r="I155" s="119">
        <f t="shared" si="25"/>
        <v>0</v>
      </c>
      <c r="J155" s="22">
        <f t="shared" si="25"/>
        <v>0</v>
      </c>
      <c r="K155" s="118">
        <f t="shared" si="25"/>
        <v>0</v>
      </c>
    </row>
    <row r="156" spans="1:11" ht="13.35" customHeight="1" x14ac:dyDescent="0.2">
      <c r="A156" s="57" t="s">
        <v>188</v>
      </c>
      <c r="B156" s="106"/>
      <c r="C156" s="332">
        <v>0</v>
      </c>
      <c r="D156" s="332">
        <v>0</v>
      </c>
      <c r="E156" s="356">
        <v>0</v>
      </c>
      <c r="F156" s="357">
        <v>0</v>
      </c>
      <c r="G156" s="332">
        <v>0</v>
      </c>
      <c r="H156" s="358">
        <v>0</v>
      </c>
      <c r="I156" s="357">
        <v>0</v>
      </c>
      <c r="J156" s="332">
        <v>0</v>
      </c>
      <c r="K156" s="356">
        <v>0</v>
      </c>
    </row>
    <row r="157" spans="1:11" ht="5.0999999999999996" customHeight="1" x14ac:dyDescent="0.2">
      <c r="A157" s="80"/>
      <c r="B157" s="106"/>
      <c r="C157" s="22"/>
      <c r="D157" s="22"/>
      <c r="E157" s="118"/>
      <c r="F157" s="119"/>
      <c r="G157" s="22"/>
      <c r="H157" s="114"/>
      <c r="I157" s="119"/>
      <c r="J157" s="22"/>
      <c r="K157" s="118"/>
    </row>
    <row r="158" spans="1:11" ht="13.35" customHeight="1" x14ac:dyDescent="0.2">
      <c r="A158" s="60" t="s">
        <v>189</v>
      </c>
      <c r="B158" s="106"/>
      <c r="C158" s="22">
        <f t="shared" ref="C158:K158" si="26">SUM(C159:C159)</f>
        <v>0</v>
      </c>
      <c r="D158" s="22">
        <f t="shared" si="26"/>
        <v>0</v>
      </c>
      <c r="E158" s="118">
        <f t="shared" si="26"/>
        <v>0</v>
      </c>
      <c r="F158" s="119">
        <f t="shared" si="26"/>
        <v>0</v>
      </c>
      <c r="G158" s="22">
        <f t="shared" si="26"/>
        <v>0</v>
      </c>
      <c r="H158" s="114">
        <f t="shared" si="26"/>
        <v>0</v>
      </c>
      <c r="I158" s="119">
        <f t="shared" si="26"/>
        <v>0</v>
      </c>
      <c r="J158" s="22">
        <f t="shared" si="26"/>
        <v>0</v>
      </c>
      <c r="K158" s="118">
        <f t="shared" si="26"/>
        <v>0</v>
      </c>
    </row>
    <row r="159" spans="1:11" ht="13.35" customHeight="1" x14ac:dyDescent="0.2">
      <c r="A159" s="57" t="s">
        <v>189</v>
      </c>
      <c r="B159" s="106"/>
      <c r="C159" s="332">
        <v>0</v>
      </c>
      <c r="D159" s="332">
        <v>0</v>
      </c>
      <c r="E159" s="356">
        <v>0</v>
      </c>
      <c r="F159" s="357">
        <v>0</v>
      </c>
      <c r="G159" s="332">
        <v>0</v>
      </c>
      <c r="H159" s="358">
        <v>0</v>
      </c>
      <c r="I159" s="357">
        <v>0</v>
      </c>
      <c r="J159" s="332">
        <v>0</v>
      </c>
      <c r="K159" s="356">
        <v>0</v>
      </c>
    </row>
    <row r="160" spans="1:11" ht="5.0999999999999996" customHeight="1" x14ac:dyDescent="0.2">
      <c r="A160" s="80"/>
      <c r="B160" s="106"/>
      <c r="C160" s="22"/>
      <c r="D160" s="22"/>
      <c r="E160" s="118"/>
      <c r="F160" s="119"/>
      <c r="G160" s="22"/>
      <c r="H160" s="114"/>
      <c r="I160" s="119"/>
      <c r="J160" s="22"/>
      <c r="K160" s="118"/>
    </row>
    <row r="161" spans="1:11" ht="13.35" customHeight="1" x14ac:dyDescent="0.2">
      <c r="A161" s="60" t="s">
        <v>190</v>
      </c>
      <c r="B161" s="106"/>
      <c r="C161" s="22">
        <f t="shared" ref="C161:K161" si="27">SUM(C162:C162)</f>
        <v>0</v>
      </c>
      <c r="D161" s="22">
        <f t="shared" si="27"/>
        <v>0</v>
      </c>
      <c r="E161" s="118">
        <f t="shared" si="27"/>
        <v>0</v>
      </c>
      <c r="F161" s="119">
        <f t="shared" si="27"/>
        <v>0</v>
      </c>
      <c r="G161" s="22">
        <f t="shared" si="27"/>
        <v>0</v>
      </c>
      <c r="H161" s="114">
        <f t="shared" si="27"/>
        <v>0</v>
      </c>
      <c r="I161" s="119">
        <f t="shared" si="27"/>
        <v>0</v>
      </c>
      <c r="J161" s="22">
        <f t="shared" si="27"/>
        <v>0</v>
      </c>
      <c r="K161" s="118">
        <f t="shared" si="27"/>
        <v>0</v>
      </c>
    </row>
    <row r="162" spans="1:11" ht="13.35" customHeight="1" x14ac:dyDescent="0.2">
      <c r="A162" s="57" t="s">
        <v>190</v>
      </c>
      <c r="B162" s="106"/>
      <c r="C162" s="332">
        <v>0</v>
      </c>
      <c r="D162" s="332">
        <v>0</v>
      </c>
      <c r="E162" s="356">
        <v>0</v>
      </c>
      <c r="F162" s="357">
        <v>0</v>
      </c>
      <c r="G162" s="332">
        <v>0</v>
      </c>
      <c r="H162" s="358">
        <v>0</v>
      </c>
      <c r="I162" s="357">
        <v>0</v>
      </c>
      <c r="J162" s="332">
        <v>0</v>
      </c>
      <c r="K162" s="356">
        <v>0</v>
      </c>
    </row>
    <row r="163" spans="1:11" ht="5.0999999999999996" customHeight="1" x14ac:dyDescent="0.2">
      <c r="A163" s="80"/>
      <c r="B163" s="106"/>
      <c r="C163" s="22"/>
      <c r="D163" s="22"/>
      <c r="E163" s="118"/>
      <c r="F163" s="119"/>
      <c r="G163" s="22"/>
      <c r="H163" s="114"/>
      <c r="I163" s="119"/>
      <c r="J163" s="22"/>
      <c r="K163" s="118"/>
    </row>
    <row r="164" spans="1:11" ht="13.35" customHeight="1" x14ac:dyDescent="0.2">
      <c r="A164" s="60" t="s">
        <v>191</v>
      </c>
      <c r="B164" s="106"/>
      <c r="C164" s="22">
        <f t="shared" ref="C164:K164" si="28">SUM(C165:C165)</f>
        <v>0</v>
      </c>
      <c r="D164" s="22">
        <f t="shared" si="28"/>
        <v>0</v>
      </c>
      <c r="E164" s="118">
        <f t="shared" si="28"/>
        <v>0</v>
      </c>
      <c r="F164" s="119">
        <f t="shared" si="28"/>
        <v>0</v>
      </c>
      <c r="G164" s="22">
        <f t="shared" si="28"/>
        <v>0</v>
      </c>
      <c r="H164" s="114">
        <f t="shared" si="28"/>
        <v>0</v>
      </c>
      <c r="I164" s="119">
        <f t="shared" si="28"/>
        <v>0</v>
      </c>
      <c r="J164" s="22">
        <f t="shared" si="28"/>
        <v>0</v>
      </c>
      <c r="K164" s="118">
        <f t="shared" si="28"/>
        <v>0</v>
      </c>
    </row>
    <row r="165" spans="1:11" ht="13.35" customHeight="1" x14ac:dyDescent="0.2">
      <c r="A165" s="57" t="s">
        <v>191</v>
      </c>
      <c r="B165" s="106"/>
      <c r="C165" s="332">
        <v>0</v>
      </c>
      <c r="D165" s="332">
        <v>0</v>
      </c>
      <c r="E165" s="356">
        <v>0</v>
      </c>
      <c r="F165" s="357">
        <v>0</v>
      </c>
      <c r="G165" s="332">
        <v>0</v>
      </c>
      <c r="H165" s="358">
        <v>0</v>
      </c>
      <c r="I165" s="357">
        <v>0</v>
      </c>
      <c r="J165" s="332">
        <v>0</v>
      </c>
      <c r="K165" s="356">
        <v>0</v>
      </c>
    </row>
    <row r="166" spans="1:11" ht="5.0999999999999996" customHeight="1" x14ac:dyDescent="0.2">
      <c r="A166" s="80"/>
      <c r="B166" s="106"/>
      <c r="C166" s="22"/>
      <c r="D166" s="22"/>
      <c r="E166" s="118"/>
      <c r="F166" s="119"/>
      <c r="G166" s="22"/>
      <c r="H166" s="114"/>
      <c r="I166" s="119"/>
      <c r="J166" s="22"/>
      <c r="K166" s="118"/>
    </row>
    <row r="167" spans="1:11" ht="13.35" customHeight="1" x14ac:dyDescent="0.2">
      <c r="A167" s="92" t="s">
        <v>487</v>
      </c>
      <c r="B167" s="359">
        <v>1</v>
      </c>
      <c r="C167" s="95">
        <f>C6+C74+C103+C110+C118+C136+C139+C149+C152+C155+C158+C161+C164</f>
        <v>0</v>
      </c>
      <c r="D167" s="95">
        <f t="shared" ref="D167:K167" si="29">D6+D74+D103+D110+D118+D136+D139+D149+D152+D155+D158+D161+D164</f>
        <v>0</v>
      </c>
      <c r="E167" s="360">
        <f t="shared" si="29"/>
        <v>0</v>
      </c>
      <c r="F167" s="361">
        <f t="shared" si="29"/>
        <v>74460</v>
      </c>
      <c r="G167" s="95">
        <f t="shared" si="29"/>
        <v>74460</v>
      </c>
      <c r="H167" s="362">
        <f t="shared" si="29"/>
        <v>0</v>
      </c>
      <c r="I167" s="361">
        <f t="shared" si="29"/>
        <v>81906</v>
      </c>
      <c r="J167" s="95">
        <f t="shared" si="29"/>
        <v>65896</v>
      </c>
      <c r="K167" s="360">
        <f t="shared" si="29"/>
        <v>72486</v>
      </c>
    </row>
    <row r="168" spans="1:11" ht="12.75" customHeight="1" x14ac:dyDescent="0.2">
      <c r="A168" s="96" t="str">
        <f>head27a</f>
        <v>References</v>
      </c>
      <c r="C168" s="79"/>
      <c r="D168" s="79"/>
      <c r="E168" s="79"/>
      <c r="F168" s="79"/>
      <c r="G168" s="79"/>
      <c r="H168" s="79"/>
      <c r="I168" s="79"/>
      <c r="J168" s="79"/>
      <c r="K168" s="79"/>
    </row>
    <row r="169" spans="1:11" ht="11.25" customHeight="1" x14ac:dyDescent="0.2">
      <c r="A169" s="99" t="s">
        <v>488</v>
      </c>
      <c r="C169" s="128"/>
      <c r="D169" s="128"/>
      <c r="E169" s="79"/>
      <c r="F169" s="79"/>
      <c r="G169" s="79"/>
      <c r="H169" s="79"/>
      <c r="I169" s="79"/>
      <c r="J169" s="79"/>
      <c r="K169" s="79"/>
    </row>
    <row r="170" spans="1:11" ht="11.25" customHeight="1" x14ac:dyDescent="0.2">
      <c r="C170" s="128"/>
      <c r="D170" s="128"/>
      <c r="E170" s="79"/>
      <c r="F170" s="79"/>
      <c r="G170" s="79"/>
      <c r="H170" s="79"/>
      <c r="I170" s="79"/>
      <c r="J170" s="79"/>
      <c r="K170" s="79"/>
    </row>
    <row r="171" spans="1:11" ht="11.25" customHeight="1" x14ac:dyDescent="0.2"/>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opLeftCell="A113" workbookViewId="0">
      <selection activeCell="I128" sqref="I128"/>
    </sheetView>
  </sheetViews>
  <sheetFormatPr defaultColWidth="9.109375" defaultRowHeight="10.199999999999999" x14ac:dyDescent="0.2"/>
  <cols>
    <col min="1" max="1" width="35.6640625" style="2" customWidth="1"/>
    <col min="2" max="2" width="3.109375" style="62" customWidth="1"/>
    <col min="3" max="11" width="8.6640625" style="2" customWidth="1"/>
    <col min="12" max="12" width="9.88671875" style="2" customWidth="1"/>
    <col min="13" max="13" width="9.44140625" style="2" customWidth="1"/>
    <col min="14" max="14" width="9.88671875" style="2" customWidth="1"/>
    <col min="15" max="17" width="9.44140625" style="2" customWidth="1"/>
    <col min="18" max="18" width="9.88671875" style="2" customWidth="1"/>
    <col min="19" max="21" width="9.44140625" style="2" customWidth="1"/>
    <col min="22" max="23" width="9.88671875" style="2" customWidth="1"/>
    <col min="24" max="16384" width="9.109375" style="2"/>
  </cols>
  <sheetData>
    <row r="1" spans="1:12" ht="13.8" x14ac:dyDescent="0.3">
      <c r="A1" s="1" t="str">
        <f>MEB9b</f>
        <v>Buffalo City Development Agency - Supporting Table SD7b Capital expenditure on renewal of existing assets by asset class</v>
      </c>
    </row>
    <row r="2" spans="1:12" ht="20.399999999999999" x14ac:dyDescent="0.2">
      <c r="A2" s="344" t="str">
        <f>desc</f>
        <v>Description</v>
      </c>
      <c r="B2" s="345" t="str">
        <f>head27</f>
        <v>Ref</v>
      </c>
      <c r="C2" s="4" t="str">
        <f>head1b</f>
        <v>2017/18</v>
      </c>
      <c r="D2" s="5" t="str">
        <f>head1A</f>
        <v>2018/19</v>
      </c>
      <c r="E2" s="6" t="str">
        <f>Head1</f>
        <v>2019/20</v>
      </c>
      <c r="F2" s="7" t="str">
        <f>Head2</f>
        <v>Current Year 2020/21</v>
      </c>
      <c r="G2" s="8"/>
      <c r="H2" s="9"/>
      <c r="I2" s="7" t="str">
        <f>Head3a</f>
        <v>Medium Term Revenue and Expenditure Framework</v>
      </c>
      <c r="J2" s="8"/>
      <c r="K2" s="9"/>
    </row>
    <row r="3" spans="1:12" ht="20.399999999999999" x14ac:dyDescent="0.2">
      <c r="A3" s="64" t="s">
        <v>485</v>
      </c>
      <c r="B3" s="273">
        <v>1</v>
      </c>
      <c r="C3" s="274" t="str">
        <f>Head5</f>
        <v>Audited Outcome</v>
      </c>
      <c r="D3" s="275" t="str">
        <f>Head5</f>
        <v>Audited Outcome</v>
      </c>
      <c r="E3" s="276" t="str">
        <f>Head5</f>
        <v>Audited Outcome</v>
      </c>
      <c r="F3" s="346" t="str">
        <f>Head6</f>
        <v>Original Budget</v>
      </c>
      <c r="G3" s="274" t="str">
        <f>Head7</f>
        <v>Adjusted Budget</v>
      </c>
      <c r="H3" s="347" t="str">
        <f>Head8</f>
        <v>Full Year Forecast</v>
      </c>
      <c r="I3" s="346" t="str">
        <f>Head9</f>
        <v>Budget Year 2021/22</v>
      </c>
      <c r="J3" s="274" t="str">
        <f>Head10</f>
        <v>Budget Year +1 2022/23</v>
      </c>
      <c r="K3" s="276" t="str">
        <f>Head11</f>
        <v>Budget Year +2 2023/24</v>
      </c>
    </row>
    <row r="4" spans="1:12" ht="12.75" customHeight="1" x14ac:dyDescent="0.2">
      <c r="A4" s="60" t="s">
        <v>489</v>
      </c>
      <c r="B4" s="105"/>
      <c r="C4" s="21"/>
      <c r="D4" s="22"/>
      <c r="E4" s="23"/>
      <c r="F4" s="21"/>
      <c r="G4" s="22"/>
      <c r="H4" s="23"/>
      <c r="I4" s="21"/>
      <c r="J4" s="22"/>
      <c r="K4" s="23"/>
    </row>
    <row r="5" spans="1:12" ht="5.0999999999999996" customHeight="1" x14ac:dyDescent="0.2">
      <c r="A5" s="60"/>
      <c r="B5" s="105"/>
      <c r="C5" s="21"/>
      <c r="D5" s="22"/>
      <c r="E5" s="23"/>
      <c r="F5" s="21"/>
      <c r="G5" s="22"/>
      <c r="H5" s="23"/>
      <c r="I5" s="21"/>
      <c r="J5" s="22"/>
      <c r="K5" s="23"/>
    </row>
    <row r="6" spans="1:12" ht="13.35" customHeight="1" x14ac:dyDescent="0.2">
      <c r="A6" s="60" t="s">
        <v>69</v>
      </c>
      <c r="B6" s="106"/>
      <c r="C6" s="34">
        <f>C7+C12+C16+C26+C37+C44+C52+C62+C68</f>
        <v>0</v>
      </c>
      <c r="D6" s="34">
        <f t="shared" ref="D6:K6" si="0">D7+D12+D16+D26+D37+D44+D52+D62+D68</f>
        <v>0</v>
      </c>
      <c r="E6" s="107">
        <f t="shared" si="0"/>
        <v>0</v>
      </c>
      <c r="F6" s="108">
        <f t="shared" si="0"/>
        <v>0</v>
      </c>
      <c r="G6" s="34">
        <f t="shared" si="0"/>
        <v>0</v>
      </c>
      <c r="H6" s="109">
        <f t="shared" si="0"/>
        <v>0</v>
      </c>
      <c r="I6" s="108">
        <f t="shared" si="0"/>
        <v>0</v>
      </c>
      <c r="J6" s="34">
        <f t="shared" si="0"/>
        <v>0</v>
      </c>
      <c r="K6" s="107">
        <f t="shared" si="0"/>
        <v>0</v>
      </c>
    </row>
    <row r="7" spans="1:12" s="111" customFormat="1" ht="13.35" customHeight="1" x14ac:dyDescent="0.25">
      <c r="A7" s="57" t="s">
        <v>70</v>
      </c>
      <c r="B7" s="106"/>
      <c r="C7" s="18">
        <f t="shared" ref="C7:K7" si="1">SUM(C8:C11)</f>
        <v>0</v>
      </c>
      <c r="D7" s="18">
        <f t="shared" si="1"/>
        <v>0</v>
      </c>
      <c r="E7" s="110">
        <f t="shared" si="1"/>
        <v>0</v>
      </c>
      <c r="F7" s="17">
        <f t="shared" si="1"/>
        <v>0</v>
      </c>
      <c r="G7" s="18">
        <f t="shared" si="1"/>
        <v>0</v>
      </c>
      <c r="H7" s="19">
        <f t="shared" si="1"/>
        <v>0</v>
      </c>
      <c r="I7" s="17">
        <f t="shared" si="1"/>
        <v>0</v>
      </c>
      <c r="J7" s="18">
        <f t="shared" si="1"/>
        <v>0</v>
      </c>
      <c r="K7" s="19">
        <f t="shared" si="1"/>
        <v>0</v>
      </c>
      <c r="L7" s="2"/>
    </row>
    <row r="8" spans="1:12" s="111" customFormat="1" ht="13.35" customHeight="1" x14ac:dyDescent="0.25">
      <c r="A8" s="112" t="s">
        <v>71</v>
      </c>
      <c r="B8" s="106"/>
      <c r="C8" s="133">
        <v>0</v>
      </c>
      <c r="D8" s="133">
        <v>0</v>
      </c>
      <c r="E8" s="348">
        <v>0</v>
      </c>
      <c r="F8" s="349">
        <v>0</v>
      </c>
      <c r="G8" s="133">
        <v>0</v>
      </c>
      <c r="H8" s="132">
        <v>0</v>
      </c>
      <c r="I8" s="349">
        <v>0</v>
      </c>
      <c r="J8" s="133">
        <v>0</v>
      </c>
      <c r="K8" s="348">
        <v>0</v>
      </c>
      <c r="L8" s="2"/>
    </row>
    <row r="9" spans="1:12" s="111" customFormat="1" ht="13.35" customHeight="1" x14ac:dyDescent="0.25">
      <c r="A9" s="112" t="s">
        <v>72</v>
      </c>
      <c r="B9" s="106"/>
      <c r="C9" s="133">
        <v>0</v>
      </c>
      <c r="D9" s="133">
        <v>0</v>
      </c>
      <c r="E9" s="348">
        <v>0</v>
      </c>
      <c r="F9" s="349">
        <v>0</v>
      </c>
      <c r="G9" s="133">
        <v>0</v>
      </c>
      <c r="H9" s="132">
        <v>0</v>
      </c>
      <c r="I9" s="349">
        <v>0</v>
      </c>
      <c r="J9" s="133">
        <v>0</v>
      </c>
      <c r="K9" s="348">
        <v>0</v>
      </c>
      <c r="L9" s="116"/>
    </row>
    <row r="10" spans="1:12" s="111" customFormat="1" ht="13.35" customHeight="1" x14ac:dyDescent="0.25">
      <c r="A10" s="112" t="s">
        <v>73</v>
      </c>
      <c r="B10" s="106"/>
      <c r="C10" s="133">
        <v>0</v>
      </c>
      <c r="D10" s="133">
        <v>0</v>
      </c>
      <c r="E10" s="348">
        <v>0</v>
      </c>
      <c r="F10" s="349">
        <v>0</v>
      </c>
      <c r="G10" s="133">
        <v>0</v>
      </c>
      <c r="H10" s="132">
        <v>0</v>
      </c>
      <c r="I10" s="349">
        <v>0</v>
      </c>
      <c r="J10" s="133">
        <v>0</v>
      </c>
      <c r="K10" s="348">
        <v>0</v>
      </c>
      <c r="L10" s="116"/>
    </row>
    <row r="11" spans="1:12" s="111" customFormat="1" ht="13.35" customHeight="1" x14ac:dyDescent="0.25">
      <c r="A11" s="112" t="s">
        <v>74</v>
      </c>
      <c r="B11" s="106"/>
      <c r="C11" s="133">
        <v>0</v>
      </c>
      <c r="D11" s="133">
        <v>0</v>
      </c>
      <c r="E11" s="348">
        <v>0</v>
      </c>
      <c r="F11" s="349">
        <v>0</v>
      </c>
      <c r="G11" s="133">
        <v>0</v>
      </c>
      <c r="H11" s="132">
        <v>0</v>
      </c>
      <c r="I11" s="349">
        <v>0</v>
      </c>
      <c r="J11" s="133">
        <v>0</v>
      </c>
      <c r="K11" s="348">
        <v>0</v>
      </c>
      <c r="L11" s="116"/>
    </row>
    <row r="12" spans="1:12" s="111" customFormat="1" ht="13.35" customHeight="1" x14ac:dyDescent="0.25">
      <c r="A12" s="57" t="s">
        <v>75</v>
      </c>
      <c r="B12" s="106"/>
      <c r="C12" s="22">
        <f>SUM(C13:C15)</f>
        <v>0</v>
      </c>
      <c r="D12" s="22">
        <f t="shared" ref="D12:K12" si="2">SUM(D13:D15)</f>
        <v>0</v>
      </c>
      <c r="E12" s="115">
        <f t="shared" si="2"/>
        <v>0</v>
      </c>
      <c r="F12" s="21">
        <f t="shared" si="2"/>
        <v>0</v>
      </c>
      <c r="G12" s="22">
        <f t="shared" si="2"/>
        <v>0</v>
      </c>
      <c r="H12" s="23">
        <f t="shared" si="2"/>
        <v>0</v>
      </c>
      <c r="I12" s="117">
        <f t="shared" si="2"/>
        <v>0</v>
      </c>
      <c r="J12" s="22">
        <f t="shared" si="2"/>
        <v>0</v>
      </c>
      <c r="K12" s="23">
        <f t="shared" si="2"/>
        <v>0</v>
      </c>
      <c r="L12" s="116"/>
    </row>
    <row r="13" spans="1:12" s="111" customFormat="1" ht="13.35" customHeight="1" x14ac:dyDescent="0.25">
      <c r="A13" s="112" t="s">
        <v>76</v>
      </c>
      <c r="B13" s="106"/>
      <c r="C13" s="133">
        <v>0</v>
      </c>
      <c r="D13" s="133">
        <v>0</v>
      </c>
      <c r="E13" s="134">
        <v>0</v>
      </c>
      <c r="F13" s="135">
        <v>0</v>
      </c>
      <c r="G13" s="133">
        <v>0</v>
      </c>
      <c r="H13" s="136">
        <v>0</v>
      </c>
      <c r="I13" s="251">
        <v>0</v>
      </c>
      <c r="J13" s="133">
        <v>0</v>
      </c>
      <c r="K13" s="136">
        <v>0</v>
      </c>
      <c r="L13" s="116"/>
    </row>
    <row r="14" spans="1:12" s="111" customFormat="1" ht="13.35" customHeight="1" x14ac:dyDescent="0.25">
      <c r="A14" s="112" t="s">
        <v>77</v>
      </c>
      <c r="B14" s="106"/>
      <c r="C14" s="133">
        <v>0</v>
      </c>
      <c r="D14" s="133">
        <v>0</v>
      </c>
      <c r="E14" s="134">
        <v>0</v>
      </c>
      <c r="F14" s="135">
        <v>0</v>
      </c>
      <c r="G14" s="133">
        <v>0</v>
      </c>
      <c r="H14" s="136">
        <v>0</v>
      </c>
      <c r="I14" s="251">
        <v>0</v>
      </c>
      <c r="J14" s="133">
        <v>0</v>
      </c>
      <c r="K14" s="136">
        <v>0</v>
      </c>
      <c r="L14" s="116"/>
    </row>
    <row r="15" spans="1:12" s="111" customFormat="1" ht="13.35" customHeight="1" x14ac:dyDescent="0.25">
      <c r="A15" s="112" t="s">
        <v>78</v>
      </c>
      <c r="B15" s="106"/>
      <c r="C15" s="133">
        <v>0</v>
      </c>
      <c r="D15" s="133">
        <v>0</v>
      </c>
      <c r="E15" s="134">
        <v>0</v>
      </c>
      <c r="F15" s="135">
        <v>0</v>
      </c>
      <c r="G15" s="133">
        <v>0</v>
      </c>
      <c r="H15" s="136">
        <v>0</v>
      </c>
      <c r="I15" s="251">
        <v>0</v>
      </c>
      <c r="J15" s="133">
        <v>0</v>
      </c>
      <c r="K15" s="136">
        <v>0</v>
      </c>
      <c r="L15" s="116"/>
    </row>
    <row r="16" spans="1:12" s="111" customFormat="1" ht="13.35" customHeight="1" x14ac:dyDescent="0.25">
      <c r="A16" s="57" t="s">
        <v>79</v>
      </c>
      <c r="B16" s="106"/>
      <c r="C16" s="22">
        <f t="shared" ref="C16:K16" si="3">SUM(C17:C25)</f>
        <v>0</v>
      </c>
      <c r="D16" s="22">
        <f t="shared" si="3"/>
        <v>0</v>
      </c>
      <c r="E16" s="115">
        <f t="shared" si="3"/>
        <v>0</v>
      </c>
      <c r="F16" s="21">
        <f t="shared" si="3"/>
        <v>0</v>
      </c>
      <c r="G16" s="22">
        <f t="shared" si="3"/>
        <v>0</v>
      </c>
      <c r="H16" s="23">
        <f t="shared" si="3"/>
        <v>0</v>
      </c>
      <c r="I16" s="117">
        <f t="shared" si="3"/>
        <v>0</v>
      </c>
      <c r="J16" s="22">
        <f t="shared" si="3"/>
        <v>0</v>
      </c>
      <c r="K16" s="23">
        <f t="shared" si="3"/>
        <v>0</v>
      </c>
      <c r="L16" s="116"/>
    </row>
    <row r="17" spans="1:12" s="111" customFormat="1" ht="13.35" customHeight="1" x14ac:dyDescent="0.25">
      <c r="A17" s="112" t="s">
        <v>80</v>
      </c>
      <c r="B17" s="106"/>
      <c r="C17" s="133">
        <v>0</v>
      </c>
      <c r="D17" s="133">
        <v>0</v>
      </c>
      <c r="E17" s="134">
        <v>0</v>
      </c>
      <c r="F17" s="135">
        <v>0</v>
      </c>
      <c r="G17" s="133">
        <v>0</v>
      </c>
      <c r="H17" s="136">
        <v>0</v>
      </c>
      <c r="I17" s="251">
        <v>0</v>
      </c>
      <c r="J17" s="133">
        <v>0</v>
      </c>
      <c r="K17" s="136">
        <v>0</v>
      </c>
      <c r="L17" s="116"/>
    </row>
    <row r="18" spans="1:12" s="111" customFormat="1" ht="13.35" customHeight="1" x14ac:dyDescent="0.25">
      <c r="A18" s="112" t="s">
        <v>81</v>
      </c>
      <c r="B18" s="106"/>
      <c r="C18" s="133">
        <v>0</v>
      </c>
      <c r="D18" s="133">
        <v>0</v>
      </c>
      <c r="E18" s="134">
        <v>0</v>
      </c>
      <c r="F18" s="135">
        <v>0</v>
      </c>
      <c r="G18" s="133">
        <v>0</v>
      </c>
      <c r="H18" s="136">
        <v>0</v>
      </c>
      <c r="I18" s="251">
        <v>0</v>
      </c>
      <c r="J18" s="133">
        <v>0</v>
      </c>
      <c r="K18" s="136">
        <v>0</v>
      </c>
      <c r="L18" s="116"/>
    </row>
    <row r="19" spans="1:12" s="111" customFormat="1" ht="13.35" customHeight="1" x14ac:dyDescent="0.25">
      <c r="A19" s="112" t="s">
        <v>82</v>
      </c>
      <c r="B19" s="106"/>
      <c r="C19" s="133">
        <v>0</v>
      </c>
      <c r="D19" s="133">
        <v>0</v>
      </c>
      <c r="E19" s="134">
        <v>0</v>
      </c>
      <c r="F19" s="135">
        <v>0</v>
      </c>
      <c r="G19" s="133">
        <v>0</v>
      </c>
      <c r="H19" s="136">
        <v>0</v>
      </c>
      <c r="I19" s="251">
        <v>0</v>
      </c>
      <c r="J19" s="133">
        <v>0</v>
      </c>
      <c r="K19" s="136">
        <v>0</v>
      </c>
      <c r="L19" s="116"/>
    </row>
    <row r="20" spans="1:12" s="111" customFormat="1" ht="13.35" customHeight="1" x14ac:dyDescent="0.25">
      <c r="A20" s="112" t="s">
        <v>83</v>
      </c>
      <c r="B20" s="106"/>
      <c r="C20" s="133">
        <v>0</v>
      </c>
      <c r="D20" s="133">
        <v>0</v>
      </c>
      <c r="E20" s="134">
        <v>0</v>
      </c>
      <c r="F20" s="135">
        <v>0</v>
      </c>
      <c r="G20" s="133">
        <v>0</v>
      </c>
      <c r="H20" s="136">
        <v>0</v>
      </c>
      <c r="I20" s="251">
        <v>0</v>
      </c>
      <c r="J20" s="133">
        <v>0</v>
      </c>
      <c r="K20" s="136">
        <v>0</v>
      </c>
      <c r="L20" s="116"/>
    </row>
    <row r="21" spans="1:12" s="111" customFormat="1" ht="13.35" customHeight="1" x14ac:dyDescent="0.25">
      <c r="A21" s="112" t="s">
        <v>84</v>
      </c>
      <c r="B21" s="106"/>
      <c r="C21" s="133">
        <v>0</v>
      </c>
      <c r="D21" s="133">
        <v>0</v>
      </c>
      <c r="E21" s="134">
        <v>0</v>
      </c>
      <c r="F21" s="135">
        <v>0</v>
      </c>
      <c r="G21" s="133">
        <v>0</v>
      </c>
      <c r="H21" s="136">
        <v>0</v>
      </c>
      <c r="I21" s="251">
        <v>0</v>
      </c>
      <c r="J21" s="133">
        <v>0</v>
      </c>
      <c r="K21" s="136">
        <v>0</v>
      </c>
      <c r="L21" s="116"/>
    </row>
    <row r="22" spans="1:12" s="111" customFormat="1" ht="13.35" customHeight="1" x14ac:dyDescent="0.25">
      <c r="A22" s="112" t="s">
        <v>85</v>
      </c>
      <c r="B22" s="106"/>
      <c r="C22" s="133">
        <v>0</v>
      </c>
      <c r="D22" s="133">
        <v>0</v>
      </c>
      <c r="E22" s="134">
        <v>0</v>
      </c>
      <c r="F22" s="135">
        <v>0</v>
      </c>
      <c r="G22" s="133">
        <v>0</v>
      </c>
      <c r="H22" s="136">
        <v>0</v>
      </c>
      <c r="I22" s="251">
        <v>0</v>
      </c>
      <c r="J22" s="133">
        <v>0</v>
      </c>
      <c r="K22" s="136">
        <v>0</v>
      </c>
      <c r="L22" s="2"/>
    </row>
    <row r="23" spans="1:12" s="111" customFormat="1" ht="13.35" customHeight="1" x14ac:dyDescent="0.25">
      <c r="A23" s="112" t="s">
        <v>86</v>
      </c>
      <c r="B23" s="106"/>
      <c r="C23" s="133">
        <v>0</v>
      </c>
      <c r="D23" s="133">
        <v>0</v>
      </c>
      <c r="E23" s="134">
        <v>0</v>
      </c>
      <c r="F23" s="135">
        <v>0</v>
      </c>
      <c r="G23" s="133">
        <v>0</v>
      </c>
      <c r="H23" s="136">
        <v>0</v>
      </c>
      <c r="I23" s="251">
        <v>0</v>
      </c>
      <c r="J23" s="133">
        <v>0</v>
      </c>
      <c r="K23" s="136">
        <v>0</v>
      </c>
      <c r="L23" s="116"/>
    </row>
    <row r="24" spans="1:12" s="111" customFormat="1" ht="13.35" customHeight="1" x14ac:dyDescent="0.25">
      <c r="A24" s="112" t="s">
        <v>87</v>
      </c>
      <c r="B24" s="106"/>
      <c r="C24" s="133">
        <v>0</v>
      </c>
      <c r="D24" s="133">
        <v>0</v>
      </c>
      <c r="E24" s="134">
        <v>0</v>
      </c>
      <c r="F24" s="135">
        <v>0</v>
      </c>
      <c r="G24" s="133">
        <v>0</v>
      </c>
      <c r="H24" s="136">
        <v>0</v>
      </c>
      <c r="I24" s="251">
        <v>0</v>
      </c>
      <c r="J24" s="133">
        <v>0</v>
      </c>
      <c r="K24" s="136">
        <v>0</v>
      </c>
      <c r="L24" s="116"/>
    </row>
    <row r="25" spans="1:12" s="111" customFormat="1" ht="13.35" customHeight="1" x14ac:dyDescent="0.25">
      <c r="A25" s="112" t="s">
        <v>74</v>
      </c>
      <c r="B25" s="106"/>
      <c r="C25" s="133">
        <v>0</v>
      </c>
      <c r="D25" s="133">
        <v>0</v>
      </c>
      <c r="E25" s="134">
        <v>0</v>
      </c>
      <c r="F25" s="135">
        <v>0</v>
      </c>
      <c r="G25" s="133">
        <v>0</v>
      </c>
      <c r="H25" s="136">
        <v>0</v>
      </c>
      <c r="I25" s="251">
        <v>0</v>
      </c>
      <c r="J25" s="133">
        <v>0</v>
      </c>
      <c r="K25" s="136">
        <v>0</v>
      </c>
      <c r="L25" s="116"/>
    </row>
    <row r="26" spans="1:12" ht="13.35" customHeight="1" x14ac:dyDescent="0.2">
      <c r="A26" s="57" t="s">
        <v>88</v>
      </c>
      <c r="B26" s="106"/>
      <c r="C26" s="22">
        <f>SUM(C27:C36)</f>
        <v>0</v>
      </c>
      <c r="D26" s="22">
        <f t="shared" ref="D26:K26" si="4">SUM(D27:D36)</f>
        <v>0</v>
      </c>
      <c r="E26" s="115">
        <f t="shared" si="4"/>
        <v>0</v>
      </c>
      <c r="F26" s="21">
        <f t="shared" si="4"/>
        <v>0</v>
      </c>
      <c r="G26" s="22">
        <f t="shared" si="4"/>
        <v>0</v>
      </c>
      <c r="H26" s="23">
        <f t="shared" si="4"/>
        <v>0</v>
      </c>
      <c r="I26" s="117">
        <f t="shared" si="4"/>
        <v>0</v>
      </c>
      <c r="J26" s="22">
        <f t="shared" si="4"/>
        <v>0</v>
      </c>
      <c r="K26" s="23">
        <f t="shared" si="4"/>
        <v>0</v>
      </c>
    </row>
    <row r="27" spans="1:12" ht="13.35" customHeight="1" x14ac:dyDescent="0.2">
      <c r="A27" s="112" t="s">
        <v>89</v>
      </c>
      <c r="B27" s="106"/>
      <c r="C27" s="133">
        <v>0</v>
      </c>
      <c r="D27" s="133">
        <v>0</v>
      </c>
      <c r="E27" s="134">
        <v>0</v>
      </c>
      <c r="F27" s="135">
        <v>0</v>
      </c>
      <c r="G27" s="133">
        <v>0</v>
      </c>
      <c r="H27" s="136">
        <v>0</v>
      </c>
      <c r="I27" s="251">
        <v>0</v>
      </c>
      <c r="J27" s="133">
        <v>0</v>
      </c>
      <c r="K27" s="136">
        <v>0</v>
      </c>
    </row>
    <row r="28" spans="1:12" ht="13.35" customHeight="1" x14ac:dyDescent="0.2">
      <c r="A28" s="112" t="s">
        <v>90</v>
      </c>
      <c r="B28" s="106"/>
      <c r="C28" s="133">
        <v>0</v>
      </c>
      <c r="D28" s="133">
        <v>0</v>
      </c>
      <c r="E28" s="134">
        <v>0</v>
      </c>
      <c r="F28" s="135">
        <v>0</v>
      </c>
      <c r="G28" s="133">
        <v>0</v>
      </c>
      <c r="H28" s="136">
        <v>0</v>
      </c>
      <c r="I28" s="251">
        <v>0</v>
      </c>
      <c r="J28" s="133">
        <v>0</v>
      </c>
      <c r="K28" s="136">
        <v>0</v>
      </c>
      <c r="L28" s="116"/>
    </row>
    <row r="29" spans="1:12" ht="13.35" customHeight="1" x14ac:dyDescent="0.2">
      <c r="A29" s="112" t="s">
        <v>91</v>
      </c>
      <c r="B29" s="106"/>
      <c r="C29" s="133">
        <v>0</v>
      </c>
      <c r="D29" s="133">
        <v>0</v>
      </c>
      <c r="E29" s="134">
        <v>0</v>
      </c>
      <c r="F29" s="135">
        <v>0</v>
      </c>
      <c r="G29" s="133">
        <v>0</v>
      </c>
      <c r="H29" s="136">
        <v>0</v>
      </c>
      <c r="I29" s="251">
        <v>0</v>
      </c>
      <c r="J29" s="133">
        <v>0</v>
      </c>
      <c r="K29" s="136">
        <v>0</v>
      </c>
      <c r="L29" s="116"/>
    </row>
    <row r="30" spans="1:12" ht="13.35" customHeight="1" x14ac:dyDescent="0.2">
      <c r="A30" s="112" t="s">
        <v>92</v>
      </c>
      <c r="B30" s="106"/>
      <c r="C30" s="133">
        <v>0</v>
      </c>
      <c r="D30" s="133">
        <v>0</v>
      </c>
      <c r="E30" s="134">
        <v>0</v>
      </c>
      <c r="F30" s="135">
        <v>0</v>
      </c>
      <c r="G30" s="133">
        <v>0</v>
      </c>
      <c r="H30" s="136">
        <v>0</v>
      </c>
      <c r="I30" s="251">
        <v>0</v>
      </c>
      <c r="J30" s="133">
        <v>0</v>
      </c>
      <c r="K30" s="136">
        <v>0</v>
      </c>
      <c r="L30" s="116"/>
    </row>
    <row r="31" spans="1:12" ht="13.35" customHeight="1" x14ac:dyDescent="0.2">
      <c r="A31" s="112" t="s">
        <v>93</v>
      </c>
      <c r="B31" s="106"/>
      <c r="C31" s="133">
        <v>0</v>
      </c>
      <c r="D31" s="133">
        <v>0</v>
      </c>
      <c r="E31" s="134">
        <v>0</v>
      </c>
      <c r="F31" s="135">
        <v>0</v>
      </c>
      <c r="G31" s="133">
        <v>0</v>
      </c>
      <c r="H31" s="136">
        <v>0</v>
      </c>
      <c r="I31" s="251">
        <v>0</v>
      </c>
      <c r="J31" s="133">
        <v>0</v>
      </c>
      <c r="K31" s="136">
        <v>0</v>
      </c>
      <c r="L31" s="116"/>
    </row>
    <row r="32" spans="1:12" ht="13.35" customHeight="1" x14ac:dyDescent="0.2">
      <c r="A32" s="112" t="s">
        <v>94</v>
      </c>
      <c r="B32" s="106"/>
      <c r="C32" s="133">
        <v>0</v>
      </c>
      <c r="D32" s="133">
        <v>0</v>
      </c>
      <c r="E32" s="134">
        <v>0</v>
      </c>
      <c r="F32" s="135">
        <v>0</v>
      </c>
      <c r="G32" s="133">
        <v>0</v>
      </c>
      <c r="H32" s="136">
        <v>0</v>
      </c>
      <c r="I32" s="251">
        <v>0</v>
      </c>
      <c r="J32" s="133">
        <v>0</v>
      </c>
      <c r="K32" s="136">
        <v>0</v>
      </c>
      <c r="L32" s="116"/>
    </row>
    <row r="33" spans="1:12" ht="13.35" customHeight="1" x14ac:dyDescent="0.2">
      <c r="A33" s="112" t="s">
        <v>95</v>
      </c>
      <c r="B33" s="106"/>
      <c r="C33" s="133">
        <v>0</v>
      </c>
      <c r="D33" s="133">
        <v>0</v>
      </c>
      <c r="E33" s="134">
        <v>0</v>
      </c>
      <c r="F33" s="135">
        <v>0</v>
      </c>
      <c r="G33" s="133">
        <v>0</v>
      </c>
      <c r="H33" s="136">
        <v>0</v>
      </c>
      <c r="I33" s="251">
        <v>0</v>
      </c>
      <c r="J33" s="133">
        <v>0</v>
      </c>
      <c r="K33" s="136">
        <v>0</v>
      </c>
      <c r="L33" s="116"/>
    </row>
    <row r="34" spans="1:12" ht="13.35" customHeight="1" x14ac:dyDescent="0.2">
      <c r="A34" s="112" t="s">
        <v>96</v>
      </c>
      <c r="B34" s="106"/>
      <c r="C34" s="133">
        <v>0</v>
      </c>
      <c r="D34" s="133">
        <v>0</v>
      </c>
      <c r="E34" s="134">
        <v>0</v>
      </c>
      <c r="F34" s="135">
        <v>0</v>
      </c>
      <c r="G34" s="133">
        <v>0</v>
      </c>
      <c r="H34" s="136">
        <v>0</v>
      </c>
      <c r="I34" s="251">
        <v>0</v>
      </c>
      <c r="J34" s="133">
        <v>0</v>
      </c>
      <c r="K34" s="136">
        <v>0</v>
      </c>
      <c r="L34" s="116"/>
    </row>
    <row r="35" spans="1:12" ht="13.35" customHeight="1" x14ac:dyDescent="0.2">
      <c r="A35" s="112" t="s">
        <v>97</v>
      </c>
      <c r="B35" s="106"/>
      <c r="C35" s="133">
        <v>0</v>
      </c>
      <c r="D35" s="133">
        <v>0</v>
      </c>
      <c r="E35" s="134">
        <v>0</v>
      </c>
      <c r="F35" s="135">
        <v>0</v>
      </c>
      <c r="G35" s="133">
        <v>0</v>
      </c>
      <c r="H35" s="136">
        <v>0</v>
      </c>
      <c r="I35" s="251">
        <v>0</v>
      </c>
      <c r="J35" s="133">
        <v>0</v>
      </c>
      <c r="K35" s="136">
        <v>0</v>
      </c>
      <c r="L35" s="116"/>
    </row>
    <row r="36" spans="1:12" ht="13.35" customHeight="1" x14ac:dyDescent="0.2">
      <c r="A36" s="112" t="s">
        <v>74</v>
      </c>
      <c r="B36" s="106"/>
      <c r="C36" s="133">
        <v>0</v>
      </c>
      <c r="D36" s="133">
        <v>0</v>
      </c>
      <c r="E36" s="134">
        <v>0</v>
      </c>
      <c r="F36" s="135">
        <v>0</v>
      </c>
      <c r="G36" s="133">
        <v>0</v>
      </c>
      <c r="H36" s="136">
        <v>0</v>
      </c>
      <c r="I36" s="251">
        <v>0</v>
      </c>
      <c r="J36" s="133">
        <v>0</v>
      </c>
      <c r="K36" s="136">
        <v>0</v>
      </c>
      <c r="L36" s="116"/>
    </row>
    <row r="37" spans="1:12" ht="13.35" customHeight="1" x14ac:dyDescent="0.2">
      <c r="A37" s="57" t="s">
        <v>98</v>
      </c>
      <c r="B37" s="106"/>
      <c r="C37" s="22">
        <f>SUM(C38:C43)</f>
        <v>0</v>
      </c>
      <c r="D37" s="22">
        <f t="shared" ref="D37:K37" si="5">SUM(D38:D43)</f>
        <v>0</v>
      </c>
      <c r="E37" s="115">
        <f t="shared" si="5"/>
        <v>0</v>
      </c>
      <c r="F37" s="21">
        <f t="shared" si="5"/>
        <v>0</v>
      </c>
      <c r="G37" s="22">
        <f t="shared" si="5"/>
        <v>0</v>
      </c>
      <c r="H37" s="23">
        <f t="shared" si="5"/>
        <v>0</v>
      </c>
      <c r="I37" s="117">
        <f t="shared" si="5"/>
        <v>0</v>
      </c>
      <c r="J37" s="22">
        <f t="shared" si="5"/>
        <v>0</v>
      </c>
      <c r="K37" s="23">
        <f t="shared" si="5"/>
        <v>0</v>
      </c>
      <c r="L37" s="116"/>
    </row>
    <row r="38" spans="1:12" ht="13.35" customHeight="1" x14ac:dyDescent="0.2">
      <c r="A38" s="112" t="s">
        <v>99</v>
      </c>
      <c r="B38" s="106"/>
      <c r="C38" s="133">
        <v>0</v>
      </c>
      <c r="D38" s="133">
        <v>0</v>
      </c>
      <c r="E38" s="134">
        <v>0</v>
      </c>
      <c r="F38" s="135">
        <v>0</v>
      </c>
      <c r="G38" s="133">
        <v>0</v>
      </c>
      <c r="H38" s="136">
        <v>0</v>
      </c>
      <c r="I38" s="251">
        <v>0</v>
      </c>
      <c r="J38" s="133">
        <v>0</v>
      </c>
      <c r="K38" s="136">
        <v>0</v>
      </c>
      <c r="L38" s="116"/>
    </row>
    <row r="39" spans="1:12" ht="13.35" customHeight="1" x14ac:dyDescent="0.2">
      <c r="A39" s="112" t="s">
        <v>100</v>
      </c>
      <c r="B39" s="106"/>
      <c r="C39" s="133">
        <v>0</v>
      </c>
      <c r="D39" s="133">
        <v>0</v>
      </c>
      <c r="E39" s="134">
        <v>0</v>
      </c>
      <c r="F39" s="135">
        <v>0</v>
      </c>
      <c r="G39" s="133">
        <v>0</v>
      </c>
      <c r="H39" s="136">
        <v>0</v>
      </c>
      <c r="I39" s="251">
        <v>0</v>
      </c>
      <c r="J39" s="133">
        <v>0</v>
      </c>
      <c r="K39" s="136">
        <v>0</v>
      </c>
      <c r="L39" s="116"/>
    </row>
    <row r="40" spans="1:12" ht="13.35" customHeight="1" x14ac:dyDescent="0.2">
      <c r="A40" s="112" t="s">
        <v>101</v>
      </c>
      <c r="B40" s="106"/>
      <c r="C40" s="133">
        <v>0</v>
      </c>
      <c r="D40" s="133">
        <v>0</v>
      </c>
      <c r="E40" s="134">
        <v>0</v>
      </c>
      <c r="F40" s="135">
        <v>0</v>
      </c>
      <c r="G40" s="133">
        <v>0</v>
      </c>
      <c r="H40" s="136">
        <v>0</v>
      </c>
      <c r="I40" s="251">
        <v>0</v>
      </c>
      <c r="J40" s="133">
        <v>0</v>
      </c>
      <c r="K40" s="136">
        <v>0</v>
      </c>
    </row>
    <row r="41" spans="1:12" ht="13.35" customHeight="1" x14ac:dyDescent="0.2">
      <c r="A41" s="112" t="s">
        <v>102</v>
      </c>
      <c r="B41" s="106"/>
      <c r="C41" s="133">
        <v>0</v>
      </c>
      <c r="D41" s="133">
        <v>0</v>
      </c>
      <c r="E41" s="134">
        <v>0</v>
      </c>
      <c r="F41" s="135">
        <v>0</v>
      </c>
      <c r="G41" s="133">
        <v>0</v>
      </c>
      <c r="H41" s="136">
        <v>0</v>
      </c>
      <c r="I41" s="251">
        <v>0</v>
      </c>
      <c r="J41" s="133">
        <v>0</v>
      </c>
      <c r="K41" s="136">
        <v>0</v>
      </c>
      <c r="L41" s="116"/>
    </row>
    <row r="42" spans="1:12" ht="13.35" customHeight="1" x14ac:dyDescent="0.2">
      <c r="A42" s="112" t="s">
        <v>103</v>
      </c>
      <c r="B42" s="106"/>
      <c r="C42" s="133">
        <v>0</v>
      </c>
      <c r="D42" s="133">
        <v>0</v>
      </c>
      <c r="E42" s="134">
        <v>0</v>
      </c>
      <c r="F42" s="135">
        <v>0</v>
      </c>
      <c r="G42" s="133">
        <v>0</v>
      </c>
      <c r="H42" s="136">
        <v>0</v>
      </c>
      <c r="I42" s="251">
        <v>0</v>
      </c>
      <c r="J42" s="133">
        <v>0</v>
      </c>
      <c r="K42" s="136">
        <v>0</v>
      </c>
    </row>
    <row r="43" spans="1:12" ht="13.35" customHeight="1" x14ac:dyDescent="0.2">
      <c r="A43" s="112" t="s">
        <v>74</v>
      </c>
      <c r="B43" s="106"/>
      <c r="C43" s="133">
        <v>0</v>
      </c>
      <c r="D43" s="133">
        <v>0</v>
      </c>
      <c r="E43" s="134">
        <v>0</v>
      </c>
      <c r="F43" s="135">
        <v>0</v>
      </c>
      <c r="G43" s="133">
        <v>0</v>
      </c>
      <c r="H43" s="136">
        <v>0</v>
      </c>
      <c r="I43" s="251">
        <v>0</v>
      </c>
      <c r="J43" s="133">
        <v>0</v>
      </c>
      <c r="K43" s="136">
        <v>0</v>
      </c>
    </row>
    <row r="44" spans="1:12" ht="13.35" customHeight="1" x14ac:dyDescent="0.2">
      <c r="A44" s="57" t="s">
        <v>104</v>
      </c>
      <c r="B44" s="106"/>
      <c r="C44" s="22">
        <f>SUM(C45:C51)</f>
        <v>0</v>
      </c>
      <c r="D44" s="22">
        <f t="shared" ref="D44:K44" si="6">SUM(D45:D51)</f>
        <v>0</v>
      </c>
      <c r="E44" s="115">
        <f t="shared" si="6"/>
        <v>0</v>
      </c>
      <c r="F44" s="21">
        <f t="shared" si="6"/>
        <v>0</v>
      </c>
      <c r="G44" s="22">
        <f t="shared" si="6"/>
        <v>0</v>
      </c>
      <c r="H44" s="23">
        <f t="shared" si="6"/>
        <v>0</v>
      </c>
      <c r="I44" s="117">
        <f t="shared" si="6"/>
        <v>0</v>
      </c>
      <c r="J44" s="22">
        <f t="shared" si="6"/>
        <v>0</v>
      </c>
      <c r="K44" s="23">
        <f t="shared" si="6"/>
        <v>0</v>
      </c>
    </row>
    <row r="45" spans="1:12" ht="13.35" customHeight="1" x14ac:dyDescent="0.2">
      <c r="A45" s="112" t="s">
        <v>105</v>
      </c>
      <c r="B45" s="106"/>
      <c r="C45" s="133">
        <v>0</v>
      </c>
      <c r="D45" s="133">
        <v>0</v>
      </c>
      <c r="E45" s="134">
        <v>0</v>
      </c>
      <c r="F45" s="135">
        <v>0</v>
      </c>
      <c r="G45" s="133">
        <v>0</v>
      </c>
      <c r="H45" s="136">
        <v>0</v>
      </c>
      <c r="I45" s="251">
        <v>0</v>
      </c>
      <c r="J45" s="133">
        <v>0</v>
      </c>
      <c r="K45" s="136">
        <v>0</v>
      </c>
    </row>
    <row r="46" spans="1:12" ht="13.35" customHeight="1" x14ac:dyDescent="0.2">
      <c r="A46" s="112" t="s">
        <v>106</v>
      </c>
      <c r="B46" s="106"/>
      <c r="C46" s="133">
        <v>0</v>
      </c>
      <c r="D46" s="133">
        <v>0</v>
      </c>
      <c r="E46" s="134">
        <v>0</v>
      </c>
      <c r="F46" s="135">
        <v>0</v>
      </c>
      <c r="G46" s="133">
        <v>0</v>
      </c>
      <c r="H46" s="136">
        <v>0</v>
      </c>
      <c r="I46" s="251">
        <v>0</v>
      </c>
      <c r="J46" s="133">
        <v>0</v>
      </c>
      <c r="K46" s="136">
        <v>0</v>
      </c>
    </row>
    <row r="47" spans="1:12" ht="13.35" customHeight="1" x14ac:dyDescent="0.2">
      <c r="A47" s="112" t="s">
        <v>107</v>
      </c>
      <c r="B47" s="106"/>
      <c r="C47" s="133">
        <v>0</v>
      </c>
      <c r="D47" s="133">
        <v>0</v>
      </c>
      <c r="E47" s="134">
        <v>0</v>
      </c>
      <c r="F47" s="135">
        <v>0</v>
      </c>
      <c r="G47" s="133">
        <v>0</v>
      </c>
      <c r="H47" s="136">
        <v>0</v>
      </c>
      <c r="I47" s="251">
        <v>0</v>
      </c>
      <c r="J47" s="133">
        <v>0</v>
      </c>
      <c r="K47" s="136">
        <v>0</v>
      </c>
    </row>
    <row r="48" spans="1:12" ht="13.35" customHeight="1" x14ac:dyDescent="0.2">
      <c r="A48" s="112" t="s">
        <v>108</v>
      </c>
      <c r="B48" s="106"/>
      <c r="C48" s="133">
        <v>0</v>
      </c>
      <c r="D48" s="133">
        <v>0</v>
      </c>
      <c r="E48" s="134">
        <v>0</v>
      </c>
      <c r="F48" s="135">
        <v>0</v>
      </c>
      <c r="G48" s="133">
        <v>0</v>
      </c>
      <c r="H48" s="136">
        <v>0</v>
      </c>
      <c r="I48" s="251">
        <v>0</v>
      </c>
      <c r="J48" s="133">
        <v>0</v>
      </c>
      <c r="K48" s="136">
        <v>0</v>
      </c>
      <c r="L48" s="116"/>
    </row>
    <row r="49" spans="1:12" ht="13.35" customHeight="1" x14ac:dyDescent="0.2">
      <c r="A49" s="112" t="s">
        <v>109</v>
      </c>
      <c r="B49" s="106"/>
      <c r="C49" s="133">
        <v>0</v>
      </c>
      <c r="D49" s="133">
        <v>0</v>
      </c>
      <c r="E49" s="134">
        <v>0</v>
      </c>
      <c r="F49" s="135">
        <v>0</v>
      </c>
      <c r="G49" s="133">
        <v>0</v>
      </c>
      <c r="H49" s="136">
        <v>0</v>
      </c>
      <c r="I49" s="251">
        <v>0</v>
      </c>
      <c r="J49" s="133">
        <v>0</v>
      </c>
      <c r="K49" s="136">
        <v>0</v>
      </c>
    </row>
    <row r="50" spans="1:12" ht="13.35" customHeight="1" x14ac:dyDescent="0.2">
      <c r="A50" s="112" t="s">
        <v>110</v>
      </c>
      <c r="B50" s="106"/>
      <c r="C50" s="133">
        <v>0</v>
      </c>
      <c r="D50" s="133">
        <v>0</v>
      </c>
      <c r="E50" s="134">
        <v>0</v>
      </c>
      <c r="F50" s="135">
        <v>0</v>
      </c>
      <c r="G50" s="133">
        <v>0</v>
      </c>
      <c r="H50" s="136">
        <v>0</v>
      </c>
      <c r="I50" s="251">
        <v>0</v>
      </c>
      <c r="J50" s="133">
        <v>0</v>
      </c>
      <c r="K50" s="136">
        <v>0</v>
      </c>
    </row>
    <row r="51" spans="1:12" ht="13.35" customHeight="1" x14ac:dyDescent="0.2">
      <c r="A51" s="112" t="s">
        <v>74</v>
      </c>
      <c r="B51" s="106"/>
      <c r="C51" s="133">
        <v>0</v>
      </c>
      <c r="D51" s="133">
        <v>0</v>
      </c>
      <c r="E51" s="134">
        <v>0</v>
      </c>
      <c r="F51" s="135">
        <v>0</v>
      </c>
      <c r="G51" s="133">
        <v>0</v>
      </c>
      <c r="H51" s="136">
        <v>0</v>
      </c>
      <c r="I51" s="251">
        <v>0</v>
      </c>
      <c r="J51" s="133">
        <v>0</v>
      </c>
      <c r="K51" s="136">
        <v>0</v>
      </c>
    </row>
    <row r="52" spans="1:12" ht="13.35" customHeight="1" x14ac:dyDescent="0.2">
      <c r="A52" s="57" t="s">
        <v>111</v>
      </c>
      <c r="B52" s="106"/>
      <c r="C52" s="22">
        <f t="shared" ref="C52:K52" si="7">SUM(C53:C61)</f>
        <v>0</v>
      </c>
      <c r="D52" s="22">
        <f t="shared" si="7"/>
        <v>0</v>
      </c>
      <c r="E52" s="115">
        <f t="shared" si="7"/>
        <v>0</v>
      </c>
      <c r="F52" s="21">
        <f t="shared" si="7"/>
        <v>0</v>
      </c>
      <c r="G52" s="22">
        <f t="shared" si="7"/>
        <v>0</v>
      </c>
      <c r="H52" s="23">
        <f t="shared" si="7"/>
        <v>0</v>
      </c>
      <c r="I52" s="117">
        <f t="shared" si="7"/>
        <v>0</v>
      </c>
      <c r="J52" s="22">
        <f t="shared" si="7"/>
        <v>0</v>
      </c>
      <c r="K52" s="23">
        <f t="shared" si="7"/>
        <v>0</v>
      </c>
      <c r="L52" s="116"/>
    </row>
    <row r="53" spans="1:12" ht="13.35" customHeight="1" x14ac:dyDescent="0.2">
      <c r="A53" s="112" t="s">
        <v>112</v>
      </c>
      <c r="B53" s="106"/>
      <c r="C53" s="133">
        <v>0</v>
      </c>
      <c r="D53" s="133">
        <v>0</v>
      </c>
      <c r="E53" s="134">
        <v>0</v>
      </c>
      <c r="F53" s="135">
        <v>0</v>
      </c>
      <c r="G53" s="133">
        <v>0</v>
      </c>
      <c r="H53" s="136">
        <v>0</v>
      </c>
      <c r="I53" s="251">
        <v>0</v>
      </c>
      <c r="J53" s="133">
        <v>0</v>
      </c>
      <c r="K53" s="136">
        <v>0</v>
      </c>
    </row>
    <row r="54" spans="1:12" ht="13.35" customHeight="1" x14ac:dyDescent="0.2">
      <c r="A54" s="112" t="s">
        <v>113</v>
      </c>
      <c r="B54" s="106"/>
      <c r="C54" s="133">
        <v>0</v>
      </c>
      <c r="D54" s="133">
        <v>0</v>
      </c>
      <c r="E54" s="134">
        <v>0</v>
      </c>
      <c r="F54" s="135">
        <v>0</v>
      </c>
      <c r="G54" s="133">
        <v>0</v>
      </c>
      <c r="H54" s="136">
        <v>0</v>
      </c>
      <c r="I54" s="251">
        <v>0</v>
      </c>
      <c r="J54" s="133">
        <v>0</v>
      </c>
      <c r="K54" s="136">
        <v>0</v>
      </c>
      <c r="L54" s="116"/>
    </row>
    <row r="55" spans="1:12" ht="13.35" customHeight="1" x14ac:dyDescent="0.2">
      <c r="A55" s="112" t="s">
        <v>114</v>
      </c>
      <c r="B55" s="106"/>
      <c r="C55" s="133">
        <v>0</v>
      </c>
      <c r="D55" s="133">
        <v>0</v>
      </c>
      <c r="E55" s="134">
        <v>0</v>
      </c>
      <c r="F55" s="135">
        <v>0</v>
      </c>
      <c r="G55" s="133">
        <v>0</v>
      </c>
      <c r="H55" s="136">
        <v>0</v>
      </c>
      <c r="I55" s="251">
        <v>0</v>
      </c>
      <c r="J55" s="133">
        <v>0</v>
      </c>
      <c r="K55" s="136">
        <v>0</v>
      </c>
      <c r="L55" s="116"/>
    </row>
    <row r="56" spans="1:12" ht="13.35" customHeight="1" x14ac:dyDescent="0.2">
      <c r="A56" s="112" t="s">
        <v>76</v>
      </c>
      <c r="B56" s="106"/>
      <c r="C56" s="133">
        <v>0</v>
      </c>
      <c r="D56" s="133">
        <v>0</v>
      </c>
      <c r="E56" s="134">
        <v>0</v>
      </c>
      <c r="F56" s="135">
        <v>0</v>
      </c>
      <c r="G56" s="133">
        <v>0</v>
      </c>
      <c r="H56" s="136">
        <v>0</v>
      </c>
      <c r="I56" s="251">
        <v>0</v>
      </c>
      <c r="J56" s="133">
        <v>0</v>
      </c>
      <c r="K56" s="136">
        <v>0</v>
      </c>
      <c r="L56" s="116"/>
    </row>
    <row r="57" spans="1:12" ht="13.35" customHeight="1" x14ac:dyDescent="0.2">
      <c r="A57" s="112" t="s">
        <v>77</v>
      </c>
      <c r="B57" s="106"/>
      <c r="C57" s="133">
        <v>0</v>
      </c>
      <c r="D57" s="133">
        <v>0</v>
      </c>
      <c r="E57" s="134">
        <v>0</v>
      </c>
      <c r="F57" s="135">
        <v>0</v>
      </c>
      <c r="G57" s="133">
        <v>0</v>
      </c>
      <c r="H57" s="136">
        <v>0</v>
      </c>
      <c r="I57" s="251">
        <v>0</v>
      </c>
      <c r="J57" s="133">
        <v>0</v>
      </c>
      <c r="K57" s="136">
        <v>0</v>
      </c>
      <c r="L57" s="116"/>
    </row>
    <row r="58" spans="1:12" ht="13.35" customHeight="1" x14ac:dyDescent="0.2">
      <c r="A58" s="112" t="s">
        <v>78</v>
      </c>
      <c r="B58" s="106"/>
      <c r="C58" s="133">
        <v>0</v>
      </c>
      <c r="D58" s="133">
        <v>0</v>
      </c>
      <c r="E58" s="134">
        <v>0</v>
      </c>
      <c r="F58" s="135">
        <v>0</v>
      </c>
      <c r="G58" s="133">
        <v>0</v>
      </c>
      <c r="H58" s="136">
        <v>0</v>
      </c>
      <c r="I58" s="251">
        <v>0</v>
      </c>
      <c r="J58" s="133">
        <v>0</v>
      </c>
      <c r="K58" s="136">
        <v>0</v>
      </c>
    </row>
    <row r="59" spans="1:12" ht="13.35" customHeight="1" x14ac:dyDescent="0.2">
      <c r="A59" s="112" t="s">
        <v>84</v>
      </c>
      <c r="B59" s="106"/>
      <c r="C59" s="133">
        <v>0</v>
      </c>
      <c r="D59" s="133">
        <v>0</v>
      </c>
      <c r="E59" s="134">
        <v>0</v>
      </c>
      <c r="F59" s="135">
        <v>0</v>
      </c>
      <c r="G59" s="133">
        <v>0</v>
      </c>
      <c r="H59" s="136">
        <v>0</v>
      </c>
      <c r="I59" s="251">
        <v>0</v>
      </c>
      <c r="J59" s="133">
        <v>0</v>
      </c>
      <c r="K59" s="136">
        <v>0</v>
      </c>
      <c r="L59" s="116"/>
    </row>
    <row r="60" spans="1:12" ht="13.35" customHeight="1" x14ac:dyDescent="0.2">
      <c r="A60" s="112" t="s">
        <v>87</v>
      </c>
      <c r="B60" s="106"/>
      <c r="C60" s="133">
        <v>0</v>
      </c>
      <c r="D60" s="133">
        <v>0</v>
      </c>
      <c r="E60" s="134">
        <v>0</v>
      </c>
      <c r="F60" s="135">
        <v>0</v>
      </c>
      <c r="G60" s="133">
        <v>0</v>
      </c>
      <c r="H60" s="136">
        <v>0</v>
      </c>
      <c r="I60" s="251">
        <v>0</v>
      </c>
      <c r="J60" s="133">
        <v>0</v>
      </c>
      <c r="K60" s="136">
        <v>0</v>
      </c>
      <c r="L60" s="116"/>
    </row>
    <row r="61" spans="1:12" ht="13.35" customHeight="1" x14ac:dyDescent="0.2">
      <c r="A61" s="112" t="s">
        <v>74</v>
      </c>
      <c r="B61" s="106"/>
      <c r="C61" s="133">
        <v>0</v>
      </c>
      <c r="D61" s="133">
        <v>0</v>
      </c>
      <c r="E61" s="134">
        <v>0</v>
      </c>
      <c r="F61" s="135">
        <v>0</v>
      </c>
      <c r="G61" s="133">
        <v>0</v>
      </c>
      <c r="H61" s="136">
        <v>0</v>
      </c>
      <c r="I61" s="251">
        <v>0</v>
      </c>
      <c r="J61" s="133">
        <v>0</v>
      </c>
      <c r="K61" s="136">
        <v>0</v>
      </c>
      <c r="L61" s="116"/>
    </row>
    <row r="62" spans="1:12" ht="13.35" customHeight="1" x14ac:dyDescent="0.2">
      <c r="A62" s="57" t="s">
        <v>115</v>
      </c>
      <c r="B62" s="106"/>
      <c r="C62" s="22">
        <f>SUM(C63:C67)</f>
        <v>0</v>
      </c>
      <c r="D62" s="22">
        <f t="shared" ref="D62:K62" si="8">SUM(D63:D67)</f>
        <v>0</v>
      </c>
      <c r="E62" s="115">
        <f t="shared" si="8"/>
        <v>0</v>
      </c>
      <c r="F62" s="21">
        <f t="shared" si="8"/>
        <v>0</v>
      </c>
      <c r="G62" s="22">
        <f t="shared" si="8"/>
        <v>0</v>
      </c>
      <c r="H62" s="23">
        <f t="shared" si="8"/>
        <v>0</v>
      </c>
      <c r="I62" s="117">
        <f t="shared" si="8"/>
        <v>0</v>
      </c>
      <c r="J62" s="22">
        <f t="shared" si="8"/>
        <v>0</v>
      </c>
      <c r="K62" s="23">
        <f t="shared" si="8"/>
        <v>0</v>
      </c>
      <c r="L62" s="116"/>
    </row>
    <row r="63" spans="1:12" ht="13.35" customHeight="1" x14ac:dyDescent="0.2">
      <c r="A63" s="112" t="s">
        <v>116</v>
      </c>
      <c r="B63" s="106"/>
      <c r="C63" s="133">
        <v>0</v>
      </c>
      <c r="D63" s="133">
        <v>0</v>
      </c>
      <c r="E63" s="134">
        <v>0</v>
      </c>
      <c r="F63" s="135">
        <v>0</v>
      </c>
      <c r="G63" s="133">
        <v>0</v>
      </c>
      <c r="H63" s="136">
        <v>0</v>
      </c>
      <c r="I63" s="251">
        <v>0</v>
      </c>
      <c r="J63" s="133">
        <v>0</v>
      </c>
      <c r="K63" s="136">
        <v>0</v>
      </c>
      <c r="L63" s="116"/>
    </row>
    <row r="64" spans="1:12" ht="13.35" customHeight="1" x14ac:dyDescent="0.2">
      <c r="A64" s="112" t="s">
        <v>117</v>
      </c>
      <c r="B64" s="106"/>
      <c r="C64" s="133">
        <v>0</v>
      </c>
      <c r="D64" s="133">
        <v>0</v>
      </c>
      <c r="E64" s="134">
        <v>0</v>
      </c>
      <c r="F64" s="135">
        <v>0</v>
      </c>
      <c r="G64" s="133">
        <v>0</v>
      </c>
      <c r="H64" s="136">
        <v>0</v>
      </c>
      <c r="I64" s="251">
        <v>0</v>
      </c>
      <c r="J64" s="133">
        <v>0</v>
      </c>
      <c r="K64" s="136">
        <v>0</v>
      </c>
    </row>
    <row r="65" spans="1:11" ht="13.35" customHeight="1" x14ac:dyDescent="0.2">
      <c r="A65" s="112" t="s">
        <v>118</v>
      </c>
      <c r="B65" s="106"/>
      <c r="C65" s="133">
        <v>0</v>
      </c>
      <c r="D65" s="133">
        <v>0</v>
      </c>
      <c r="E65" s="134">
        <v>0</v>
      </c>
      <c r="F65" s="135">
        <v>0</v>
      </c>
      <c r="G65" s="133">
        <v>0</v>
      </c>
      <c r="H65" s="136">
        <v>0</v>
      </c>
      <c r="I65" s="251">
        <v>0</v>
      </c>
      <c r="J65" s="133">
        <v>0</v>
      </c>
      <c r="K65" s="136">
        <v>0</v>
      </c>
    </row>
    <row r="66" spans="1:11" ht="13.35" customHeight="1" x14ac:dyDescent="0.2">
      <c r="A66" s="112" t="s">
        <v>119</v>
      </c>
      <c r="B66" s="106"/>
      <c r="C66" s="133">
        <v>0</v>
      </c>
      <c r="D66" s="133">
        <v>0</v>
      </c>
      <c r="E66" s="134">
        <v>0</v>
      </c>
      <c r="F66" s="135">
        <v>0</v>
      </c>
      <c r="G66" s="133">
        <v>0</v>
      </c>
      <c r="H66" s="136">
        <v>0</v>
      </c>
      <c r="I66" s="251">
        <v>0</v>
      </c>
      <c r="J66" s="133">
        <v>0</v>
      </c>
      <c r="K66" s="136">
        <v>0</v>
      </c>
    </row>
    <row r="67" spans="1:11" ht="13.35" customHeight="1" x14ac:dyDescent="0.2">
      <c r="A67" s="112" t="s">
        <v>74</v>
      </c>
      <c r="B67" s="106"/>
      <c r="C67" s="133">
        <v>0</v>
      </c>
      <c r="D67" s="133">
        <v>0</v>
      </c>
      <c r="E67" s="134">
        <v>0</v>
      </c>
      <c r="F67" s="135">
        <v>0</v>
      </c>
      <c r="G67" s="133">
        <v>0</v>
      </c>
      <c r="H67" s="136">
        <v>0</v>
      </c>
      <c r="I67" s="251">
        <v>0</v>
      </c>
      <c r="J67" s="133">
        <v>0</v>
      </c>
      <c r="K67" s="136">
        <v>0</v>
      </c>
    </row>
    <row r="68" spans="1:11" ht="13.35" customHeight="1" x14ac:dyDescent="0.2">
      <c r="A68" s="57" t="s">
        <v>120</v>
      </c>
      <c r="B68" s="106"/>
      <c r="C68" s="22">
        <f>SUM(C69:C72)</f>
        <v>0</v>
      </c>
      <c r="D68" s="22">
        <f t="shared" ref="D68:K68" si="9">SUM(D69:D72)</f>
        <v>0</v>
      </c>
      <c r="E68" s="22">
        <f t="shared" si="9"/>
        <v>0</v>
      </c>
      <c r="F68" s="21">
        <f t="shared" si="9"/>
        <v>0</v>
      </c>
      <c r="G68" s="22">
        <f t="shared" si="9"/>
        <v>0</v>
      </c>
      <c r="H68" s="23">
        <f t="shared" si="9"/>
        <v>0</v>
      </c>
      <c r="I68" s="117">
        <f t="shared" si="9"/>
        <v>0</v>
      </c>
      <c r="J68" s="22">
        <f t="shared" si="9"/>
        <v>0</v>
      </c>
      <c r="K68" s="23">
        <f t="shared" si="9"/>
        <v>0</v>
      </c>
    </row>
    <row r="69" spans="1:11" ht="13.35" customHeight="1" x14ac:dyDescent="0.2">
      <c r="A69" s="112" t="s">
        <v>121</v>
      </c>
      <c r="B69" s="106"/>
      <c r="C69" s="133">
        <v>0</v>
      </c>
      <c r="D69" s="133">
        <v>0</v>
      </c>
      <c r="E69" s="132">
        <v>0</v>
      </c>
      <c r="F69" s="349">
        <v>0</v>
      </c>
      <c r="G69" s="133">
        <v>0</v>
      </c>
      <c r="H69" s="132">
        <v>0</v>
      </c>
      <c r="I69" s="349">
        <v>0</v>
      </c>
      <c r="J69" s="133">
        <v>0</v>
      </c>
      <c r="K69" s="136">
        <v>0</v>
      </c>
    </row>
    <row r="70" spans="1:11" ht="13.35" customHeight="1" x14ac:dyDescent="0.2">
      <c r="A70" s="112" t="s">
        <v>122</v>
      </c>
      <c r="B70" s="106"/>
      <c r="C70" s="133">
        <v>0</v>
      </c>
      <c r="D70" s="133">
        <v>0</v>
      </c>
      <c r="E70" s="348">
        <v>0</v>
      </c>
      <c r="F70" s="349">
        <v>0</v>
      </c>
      <c r="G70" s="133">
        <v>0</v>
      </c>
      <c r="H70" s="132">
        <v>0</v>
      </c>
      <c r="I70" s="349">
        <v>0</v>
      </c>
      <c r="J70" s="133">
        <v>0</v>
      </c>
      <c r="K70" s="136">
        <v>0</v>
      </c>
    </row>
    <row r="71" spans="1:11" ht="13.35" customHeight="1" x14ac:dyDescent="0.2">
      <c r="A71" s="112" t="s">
        <v>123</v>
      </c>
      <c r="B71" s="106"/>
      <c r="C71" s="133">
        <v>0</v>
      </c>
      <c r="D71" s="133">
        <v>0</v>
      </c>
      <c r="E71" s="348">
        <v>0</v>
      </c>
      <c r="F71" s="349">
        <v>0</v>
      </c>
      <c r="G71" s="133">
        <v>0</v>
      </c>
      <c r="H71" s="132">
        <v>0</v>
      </c>
      <c r="I71" s="349">
        <v>0</v>
      </c>
      <c r="J71" s="133">
        <v>0</v>
      </c>
      <c r="K71" s="348">
        <v>0</v>
      </c>
    </row>
    <row r="72" spans="1:11" ht="13.35" customHeight="1" x14ac:dyDescent="0.2">
      <c r="A72" s="112" t="s">
        <v>74</v>
      </c>
      <c r="B72" s="106"/>
      <c r="C72" s="133">
        <v>0</v>
      </c>
      <c r="D72" s="133">
        <v>0</v>
      </c>
      <c r="E72" s="348">
        <v>0</v>
      </c>
      <c r="F72" s="349">
        <v>0</v>
      </c>
      <c r="G72" s="133">
        <v>0</v>
      </c>
      <c r="H72" s="132">
        <v>0</v>
      </c>
      <c r="I72" s="349">
        <v>0</v>
      </c>
      <c r="J72" s="133">
        <v>0</v>
      </c>
      <c r="K72" s="348">
        <v>0</v>
      </c>
    </row>
    <row r="73" spans="1:11" ht="5.0999999999999996" customHeight="1" x14ac:dyDescent="0.2">
      <c r="A73" s="80"/>
      <c r="B73" s="106"/>
      <c r="C73" s="22"/>
      <c r="D73" s="22"/>
      <c r="E73" s="118"/>
      <c r="F73" s="119"/>
      <c r="G73" s="22"/>
      <c r="H73" s="114"/>
      <c r="I73" s="119"/>
      <c r="J73" s="22"/>
      <c r="K73" s="118"/>
    </row>
    <row r="74" spans="1:11" ht="13.35" customHeight="1" x14ac:dyDescent="0.2">
      <c r="A74" s="60" t="s">
        <v>124</v>
      </c>
      <c r="B74" s="106"/>
      <c r="C74" s="34">
        <f>C75+C98</f>
        <v>0</v>
      </c>
      <c r="D74" s="34">
        <f t="shared" ref="D74:K74" si="10">D75+D98</f>
        <v>0</v>
      </c>
      <c r="E74" s="107">
        <f t="shared" si="10"/>
        <v>0</v>
      </c>
      <c r="F74" s="108">
        <f t="shared" si="10"/>
        <v>0</v>
      </c>
      <c r="G74" s="34">
        <f t="shared" si="10"/>
        <v>0</v>
      </c>
      <c r="H74" s="109">
        <f t="shared" si="10"/>
        <v>0</v>
      </c>
      <c r="I74" s="108">
        <f t="shared" si="10"/>
        <v>0</v>
      </c>
      <c r="J74" s="34">
        <f t="shared" si="10"/>
        <v>0</v>
      </c>
      <c r="K74" s="107">
        <f t="shared" si="10"/>
        <v>0</v>
      </c>
    </row>
    <row r="75" spans="1:11" ht="13.35" customHeight="1" x14ac:dyDescent="0.2">
      <c r="A75" s="57" t="s">
        <v>125</v>
      </c>
      <c r="B75" s="106"/>
      <c r="C75" s="18">
        <f>SUM(C76:C97)</f>
        <v>0</v>
      </c>
      <c r="D75" s="18">
        <f t="shared" ref="D75:K75" si="11">SUM(D76:D97)</f>
        <v>0</v>
      </c>
      <c r="E75" s="110">
        <f t="shared" si="11"/>
        <v>0</v>
      </c>
      <c r="F75" s="17">
        <f t="shared" si="11"/>
        <v>0</v>
      </c>
      <c r="G75" s="18">
        <f t="shared" si="11"/>
        <v>0</v>
      </c>
      <c r="H75" s="19">
        <f t="shared" si="11"/>
        <v>0</v>
      </c>
      <c r="I75" s="17">
        <f t="shared" si="11"/>
        <v>0</v>
      </c>
      <c r="J75" s="18">
        <f t="shared" si="11"/>
        <v>0</v>
      </c>
      <c r="K75" s="19">
        <f t="shared" si="11"/>
        <v>0</v>
      </c>
    </row>
    <row r="76" spans="1:11" ht="13.35" customHeight="1" x14ac:dyDescent="0.2">
      <c r="A76" s="112" t="s">
        <v>126</v>
      </c>
      <c r="B76" s="106"/>
      <c r="C76" s="133">
        <v>0</v>
      </c>
      <c r="D76" s="133">
        <v>0</v>
      </c>
      <c r="E76" s="348">
        <v>0</v>
      </c>
      <c r="F76" s="349">
        <v>0</v>
      </c>
      <c r="G76" s="133">
        <v>0</v>
      </c>
      <c r="H76" s="132">
        <v>0</v>
      </c>
      <c r="I76" s="349">
        <v>0</v>
      </c>
      <c r="J76" s="133">
        <v>0</v>
      </c>
      <c r="K76" s="348">
        <v>0</v>
      </c>
    </row>
    <row r="77" spans="1:11" ht="13.35" customHeight="1" x14ac:dyDescent="0.2">
      <c r="A77" s="112" t="s">
        <v>127</v>
      </c>
      <c r="B77" s="106"/>
      <c r="C77" s="133">
        <v>0</v>
      </c>
      <c r="D77" s="133">
        <v>0</v>
      </c>
      <c r="E77" s="348">
        <v>0</v>
      </c>
      <c r="F77" s="349">
        <v>0</v>
      </c>
      <c r="G77" s="133">
        <v>0</v>
      </c>
      <c r="H77" s="132">
        <v>0</v>
      </c>
      <c r="I77" s="349">
        <v>0</v>
      </c>
      <c r="J77" s="133">
        <v>0</v>
      </c>
      <c r="K77" s="348">
        <v>0</v>
      </c>
    </row>
    <row r="78" spans="1:11" ht="13.35" customHeight="1" x14ac:dyDescent="0.2">
      <c r="A78" s="112" t="s">
        <v>128</v>
      </c>
      <c r="B78" s="106"/>
      <c r="C78" s="133">
        <v>0</v>
      </c>
      <c r="D78" s="133">
        <v>0</v>
      </c>
      <c r="E78" s="348">
        <v>0</v>
      </c>
      <c r="F78" s="349">
        <v>0</v>
      </c>
      <c r="G78" s="133">
        <v>0</v>
      </c>
      <c r="H78" s="132">
        <v>0</v>
      </c>
      <c r="I78" s="349">
        <v>0</v>
      </c>
      <c r="J78" s="133">
        <v>0</v>
      </c>
      <c r="K78" s="348">
        <v>0</v>
      </c>
    </row>
    <row r="79" spans="1:11" ht="13.35" customHeight="1" x14ac:dyDescent="0.2">
      <c r="A79" s="112" t="s">
        <v>129</v>
      </c>
      <c r="B79" s="106"/>
      <c r="C79" s="133">
        <v>0</v>
      </c>
      <c r="D79" s="133">
        <v>0</v>
      </c>
      <c r="E79" s="348">
        <v>0</v>
      </c>
      <c r="F79" s="349">
        <v>0</v>
      </c>
      <c r="G79" s="133">
        <v>0</v>
      </c>
      <c r="H79" s="132">
        <v>0</v>
      </c>
      <c r="I79" s="349">
        <v>0</v>
      </c>
      <c r="J79" s="133">
        <v>0</v>
      </c>
      <c r="K79" s="348">
        <v>0</v>
      </c>
    </row>
    <row r="80" spans="1:11" ht="13.35" customHeight="1" x14ac:dyDescent="0.2">
      <c r="A80" s="112" t="s">
        <v>130</v>
      </c>
      <c r="B80" s="106"/>
      <c r="C80" s="133">
        <v>0</v>
      </c>
      <c r="D80" s="133">
        <v>0</v>
      </c>
      <c r="E80" s="348">
        <v>0</v>
      </c>
      <c r="F80" s="349">
        <v>0</v>
      </c>
      <c r="G80" s="133">
        <v>0</v>
      </c>
      <c r="H80" s="132">
        <v>0</v>
      </c>
      <c r="I80" s="349">
        <v>0</v>
      </c>
      <c r="J80" s="133">
        <v>0</v>
      </c>
      <c r="K80" s="348">
        <v>0</v>
      </c>
    </row>
    <row r="81" spans="1:12" ht="13.35" customHeight="1" x14ac:dyDescent="0.2">
      <c r="A81" s="112" t="s">
        <v>131</v>
      </c>
      <c r="B81" s="106"/>
      <c r="C81" s="133">
        <v>0</v>
      </c>
      <c r="D81" s="133">
        <v>0</v>
      </c>
      <c r="E81" s="348">
        <v>0</v>
      </c>
      <c r="F81" s="349">
        <v>0</v>
      </c>
      <c r="G81" s="133">
        <v>0</v>
      </c>
      <c r="H81" s="132">
        <v>0</v>
      </c>
      <c r="I81" s="349">
        <v>0</v>
      </c>
      <c r="J81" s="133">
        <v>0</v>
      </c>
      <c r="K81" s="348">
        <v>0</v>
      </c>
    </row>
    <row r="82" spans="1:12" ht="13.35" customHeight="1" x14ac:dyDescent="0.2">
      <c r="A82" s="112" t="s">
        <v>132</v>
      </c>
      <c r="B82" s="106"/>
      <c r="C82" s="133">
        <v>0</v>
      </c>
      <c r="D82" s="133">
        <v>0</v>
      </c>
      <c r="E82" s="348">
        <v>0</v>
      </c>
      <c r="F82" s="349">
        <v>0</v>
      </c>
      <c r="G82" s="133">
        <v>0</v>
      </c>
      <c r="H82" s="132">
        <v>0</v>
      </c>
      <c r="I82" s="349">
        <v>0</v>
      </c>
      <c r="J82" s="133">
        <v>0</v>
      </c>
      <c r="K82" s="348">
        <v>0</v>
      </c>
    </row>
    <row r="83" spans="1:12" ht="13.35" customHeight="1" x14ac:dyDescent="0.2">
      <c r="A83" s="112" t="s">
        <v>133</v>
      </c>
      <c r="B83" s="106"/>
      <c r="C83" s="133">
        <v>0</v>
      </c>
      <c r="D83" s="133">
        <v>0</v>
      </c>
      <c r="E83" s="348">
        <v>0</v>
      </c>
      <c r="F83" s="349">
        <v>0</v>
      </c>
      <c r="G83" s="133">
        <v>0</v>
      </c>
      <c r="H83" s="132">
        <v>0</v>
      </c>
      <c r="I83" s="349">
        <v>0</v>
      </c>
      <c r="J83" s="133">
        <v>0</v>
      </c>
      <c r="K83" s="348">
        <v>0</v>
      </c>
    </row>
    <row r="84" spans="1:12" ht="13.35" customHeight="1" x14ac:dyDescent="0.2">
      <c r="A84" s="112" t="s">
        <v>134</v>
      </c>
      <c r="B84" s="106"/>
      <c r="C84" s="133">
        <v>0</v>
      </c>
      <c r="D84" s="133">
        <v>0</v>
      </c>
      <c r="E84" s="348">
        <v>0</v>
      </c>
      <c r="F84" s="349">
        <v>0</v>
      </c>
      <c r="G84" s="133">
        <v>0</v>
      </c>
      <c r="H84" s="132">
        <v>0</v>
      </c>
      <c r="I84" s="349">
        <v>0</v>
      </c>
      <c r="J84" s="133">
        <v>0</v>
      </c>
      <c r="K84" s="348">
        <v>0</v>
      </c>
      <c r="L84" s="114"/>
    </row>
    <row r="85" spans="1:12" ht="13.35" customHeight="1" x14ac:dyDescent="0.2">
      <c r="A85" s="112" t="s">
        <v>135</v>
      </c>
      <c r="B85" s="106"/>
      <c r="C85" s="133">
        <v>0</v>
      </c>
      <c r="D85" s="133">
        <v>0</v>
      </c>
      <c r="E85" s="348">
        <v>0</v>
      </c>
      <c r="F85" s="349">
        <v>0</v>
      </c>
      <c r="G85" s="133">
        <v>0</v>
      </c>
      <c r="H85" s="132">
        <v>0</v>
      </c>
      <c r="I85" s="349">
        <v>0</v>
      </c>
      <c r="J85" s="133">
        <v>0</v>
      </c>
      <c r="K85" s="348">
        <v>0</v>
      </c>
    </row>
    <row r="86" spans="1:12" ht="13.35" customHeight="1" x14ac:dyDescent="0.2">
      <c r="A86" s="112" t="s">
        <v>136</v>
      </c>
      <c r="B86" s="106"/>
      <c r="C86" s="133">
        <v>0</v>
      </c>
      <c r="D86" s="133">
        <v>0</v>
      </c>
      <c r="E86" s="348">
        <v>0</v>
      </c>
      <c r="F86" s="349">
        <v>0</v>
      </c>
      <c r="G86" s="133">
        <v>0</v>
      </c>
      <c r="H86" s="132">
        <v>0</v>
      </c>
      <c r="I86" s="349">
        <v>0</v>
      </c>
      <c r="J86" s="133">
        <v>0</v>
      </c>
      <c r="K86" s="348">
        <v>0</v>
      </c>
    </row>
    <row r="87" spans="1:12" ht="13.35" customHeight="1" x14ac:dyDescent="0.2">
      <c r="A87" s="112" t="s">
        <v>137</v>
      </c>
      <c r="B87" s="106"/>
      <c r="C87" s="133">
        <v>0</v>
      </c>
      <c r="D87" s="133">
        <v>0</v>
      </c>
      <c r="E87" s="348">
        <v>0</v>
      </c>
      <c r="F87" s="349">
        <v>0</v>
      </c>
      <c r="G87" s="133">
        <v>0</v>
      </c>
      <c r="H87" s="132">
        <v>0</v>
      </c>
      <c r="I87" s="349">
        <v>0</v>
      </c>
      <c r="J87" s="133">
        <v>0</v>
      </c>
      <c r="K87" s="348">
        <v>0</v>
      </c>
    </row>
    <row r="88" spans="1:12" ht="13.35" customHeight="1" x14ac:dyDescent="0.2">
      <c r="A88" s="112" t="s">
        <v>138</v>
      </c>
      <c r="B88" s="106"/>
      <c r="C88" s="133">
        <v>0</v>
      </c>
      <c r="D88" s="133">
        <v>0</v>
      </c>
      <c r="E88" s="348">
        <v>0</v>
      </c>
      <c r="F88" s="349">
        <v>0</v>
      </c>
      <c r="G88" s="133">
        <v>0</v>
      </c>
      <c r="H88" s="132">
        <v>0</v>
      </c>
      <c r="I88" s="349">
        <v>0</v>
      </c>
      <c r="J88" s="133">
        <v>0</v>
      </c>
      <c r="K88" s="348">
        <v>0</v>
      </c>
    </row>
    <row r="89" spans="1:12" ht="13.35" customHeight="1" x14ac:dyDescent="0.2">
      <c r="A89" s="112" t="s">
        <v>139</v>
      </c>
      <c r="B89" s="106"/>
      <c r="C89" s="133">
        <v>0</v>
      </c>
      <c r="D89" s="133">
        <v>0</v>
      </c>
      <c r="E89" s="348">
        <v>0</v>
      </c>
      <c r="F89" s="349">
        <v>0</v>
      </c>
      <c r="G89" s="133">
        <v>0</v>
      </c>
      <c r="H89" s="132">
        <v>0</v>
      </c>
      <c r="I89" s="349">
        <v>0</v>
      </c>
      <c r="J89" s="133">
        <v>0</v>
      </c>
      <c r="K89" s="348">
        <v>0</v>
      </c>
    </row>
    <row r="90" spans="1:12" ht="13.35" customHeight="1" x14ac:dyDescent="0.2">
      <c r="A90" s="112" t="s">
        <v>140</v>
      </c>
      <c r="B90" s="106"/>
      <c r="C90" s="133">
        <v>0</v>
      </c>
      <c r="D90" s="133">
        <v>0</v>
      </c>
      <c r="E90" s="348">
        <v>0</v>
      </c>
      <c r="F90" s="349">
        <v>0</v>
      </c>
      <c r="G90" s="133">
        <v>0</v>
      </c>
      <c r="H90" s="132">
        <v>0</v>
      </c>
      <c r="I90" s="349">
        <v>0</v>
      </c>
      <c r="J90" s="133">
        <v>0</v>
      </c>
      <c r="K90" s="348">
        <v>0</v>
      </c>
    </row>
    <row r="91" spans="1:12" ht="13.35" customHeight="1" x14ac:dyDescent="0.2">
      <c r="A91" s="112" t="s">
        <v>141</v>
      </c>
      <c r="B91" s="106"/>
      <c r="C91" s="133">
        <v>0</v>
      </c>
      <c r="D91" s="133">
        <v>0</v>
      </c>
      <c r="E91" s="348">
        <v>0</v>
      </c>
      <c r="F91" s="349">
        <v>0</v>
      </c>
      <c r="G91" s="133">
        <v>0</v>
      </c>
      <c r="H91" s="132">
        <v>0</v>
      </c>
      <c r="I91" s="349">
        <v>0</v>
      </c>
      <c r="J91" s="133">
        <v>0</v>
      </c>
      <c r="K91" s="348">
        <v>0</v>
      </c>
    </row>
    <row r="92" spans="1:12" ht="13.35" customHeight="1" x14ac:dyDescent="0.2">
      <c r="A92" s="112" t="s">
        <v>142</v>
      </c>
      <c r="B92" s="106"/>
      <c r="C92" s="133">
        <v>0</v>
      </c>
      <c r="D92" s="133">
        <v>0</v>
      </c>
      <c r="E92" s="348">
        <v>0</v>
      </c>
      <c r="F92" s="349">
        <v>0</v>
      </c>
      <c r="G92" s="133">
        <v>0</v>
      </c>
      <c r="H92" s="132">
        <v>0</v>
      </c>
      <c r="I92" s="349">
        <v>0</v>
      </c>
      <c r="J92" s="133">
        <v>0</v>
      </c>
      <c r="K92" s="348">
        <v>0</v>
      </c>
    </row>
    <row r="93" spans="1:12" ht="13.35" customHeight="1" x14ac:dyDescent="0.2">
      <c r="A93" s="112" t="s">
        <v>143</v>
      </c>
      <c r="B93" s="106"/>
      <c r="C93" s="133">
        <v>0</v>
      </c>
      <c r="D93" s="133">
        <v>0</v>
      </c>
      <c r="E93" s="348">
        <v>0</v>
      </c>
      <c r="F93" s="349">
        <v>0</v>
      </c>
      <c r="G93" s="133">
        <v>0</v>
      </c>
      <c r="H93" s="132">
        <v>0</v>
      </c>
      <c r="I93" s="349">
        <v>0</v>
      </c>
      <c r="J93" s="133">
        <v>0</v>
      </c>
      <c r="K93" s="348">
        <v>0</v>
      </c>
    </row>
    <row r="94" spans="1:12" ht="13.35" customHeight="1" x14ac:dyDescent="0.2">
      <c r="A94" s="112" t="s">
        <v>144</v>
      </c>
      <c r="B94" s="106"/>
      <c r="C94" s="133">
        <v>0</v>
      </c>
      <c r="D94" s="133">
        <v>0</v>
      </c>
      <c r="E94" s="348">
        <v>0</v>
      </c>
      <c r="F94" s="349">
        <v>0</v>
      </c>
      <c r="G94" s="133">
        <v>0</v>
      </c>
      <c r="H94" s="132">
        <v>0</v>
      </c>
      <c r="I94" s="349">
        <v>0</v>
      </c>
      <c r="J94" s="133">
        <v>0</v>
      </c>
      <c r="K94" s="348">
        <v>0</v>
      </c>
    </row>
    <row r="95" spans="1:12" ht="13.35" customHeight="1" x14ac:dyDescent="0.2">
      <c r="A95" s="112" t="s">
        <v>145</v>
      </c>
      <c r="B95" s="106"/>
      <c r="C95" s="133">
        <v>0</v>
      </c>
      <c r="D95" s="133">
        <v>0</v>
      </c>
      <c r="E95" s="348">
        <v>0</v>
      </c>
      <c r="F95" s="349">
        <v>0</v>
      </c>
      <c r="G95" s="133">
        <v>0</v>
      </c>
      <c r="H95" s="132">
        <v>0</v>
      </c>
      <c r="I95" s="349">
        <v>0</v>
      </c>
      <c r="J95" s="133">
        <v>0</v>
      </c>
      <c r="K95" s="348">
        <v>0</v>
      </c>
    </row>
    <row r="96" spans="1:12" ht="13.35" customHeight="1" x14ac:dyDescent="0.2">
      <c r="A96" s="112" t="s">
        <v>146</v>
      </c>
      <c r="B96" s="106"/>
      <c r="C96" s="133">
        <v>0</v>
      </c>
      <c r="D96" s="133">
        <v>0</v>
      </c>
      <c r="E96" s="348">
        <v>0</v>
      </c>
      <c r="F96" s="349">
        <v>0</v>
      </c>
      <c r="G96" s="133">
        <v>0</v>
      </c>
      <c r="H96" s="132">
        <v>0</v>
      </c>
      <c r="I96" s="349">
        <v>0</v>
      </c>
      <c r="J96" s="133">
        <v>0</v>
      </c>
      <c r="K96" s="348">
        <v>0</v>
      </c>
    </row>
    <row r="97" spans="1:11" ht="13.35" customHeight="1" x14ac:dyDescent="0.2">
      <c r="A97" s="112" t="s">
        <v>74</v>
      </c>
      <c r="B97" s="106"/>
      <c r="C97" s="133">
        <v>0</v>
      </c>
      <c r="D97" s="133">
        <v>0</v>
      </c>
      <c r="E97" s="348">
        <v>0</v>
      </c>
      <c r="F97" s="349">
        <v>0</v>
      </c>
      <c r="G97" s="133">
        <v>0</v>
      </c>
      <c r="H97" s="132">
        <v>0</v>
      </c>
      <c r="I97" s="349">
        <v>0</v>
      </c>
      <c r="J97" s="133">
        <v>0</v>
      </c>
      <c r="K97" s="348">
        <v>0</v>
      </c>
    </row>
    <row r="98" spans="1:11" ht="13.35" customHeight="1" x14ac:dyDescent="0.2">
      <c r="A98" s="57" t="s">
        <v>147</v>
      </c>
      <c r="B98" s="106"/>
      <c r="C98" s="22">
        <f>SUM(C99:C101)</f>
        <v>0</v>
      </c>
      <c r="D98" s="22">
        <f t="shared" ref="D98:K98" si="12">SUM(D99:D101)</f>
        <v>0</v>
      </c>
      <c r="E98" s="22">
        <f t="shared" si="12"/>
        <v>0</v>
      </c>
      <c r="F98" s="21">
        <f t="shared" si="12"/>
        <v>0</v>
      </c>
      <c r="G98" s="22">
        <f t="shared" si="12"/>
        <v>0</v>
      </c>
      <c r="H98" s="23">
        <f t="shared" si="12"/>
        <v>0</v>
      </c>
      <c r="I98" s="117">
        <f t="shared" si="12"/>
        <v>0</v>
      </c>
      <c r="J98" s="22">
        <f t="shared" si="12"/>
        <v>0</v>
      </c>
      <c r="K98" s="23">
        <f t="shared" si="12"/>
        <v>0</v>
      </c>
    </row>
    <row r="99" spans="1:11" ht="13.35" customHeight="1" x14ac:dyDescent="0.2">
      <c r="A99" s="112" t="s">
        <v>148</v>
      </c>
      <c r="B99" s="106"/>
      <c r="C99" s="133">
        <v>0</v>
      </c>
      <c r="D99" s="133">
        <v>0</v>
      </c>
      <c r="E99" s="132">
        <v>0</v>
      </c>
      <c r="F99" s="349">
        <v>0</v>
      </c>
      <c r="G99" s="133">
        <v>0</v>
      </c>
      <c r="H99" s="132">
        <v>0</v>
      </c>
      <c r="I99" s="349">
        <v>0</v>
      </c>
      <c r="J99" s="133">
        <v>0</v>
      </c>
      <c r="K99" s="136">
        <v>0</v>
      </c>
    </row>
    <row r="100" spans="1:11" ht="13.35" customHeight="1" x14ac:dyDescent="0.2">
      <c r="A100" s="112" t="s">
        <v>149</v>
      </c>
      <c r="B100" s="106"/>
      <c r="C100" s="133">
        <v>0</v>
      </c>
      <c r="D100" s="133">
        <v>0</v>
      </c>
      <c r="E100" s="348">
        <v>0</v>
      </c>
      <c r="F100" s="349">
        <v>0</v>
      </c>
      <c r="G100" s="133">
        <v>0</v>
      </c>
      <c r="H100" s="132">
        <v>0</v>
      </c>
      <c r="I100" s="349">
        <v>0</v>
      </c>
      <c r="J100" s="133">
        <v>0</v>
      </c>
      <c r="K100" s="136">
        <v>0</v>
      </c>
    </row>
    <row r="101" spans="1:11" ht="13.35" customHeight="1" x14ac:dyDescent="0.2">
      <c r="A101" s="112" t="s">
        <v>74</v>
      </c>
      <c r="B101" s="106"/>
      <c r="C101" s="133">
        <v>0</v>
      </c>
      <c r="D101" s="133">
        <v>0</v>
      </c>
      <c r="E101" s="348">
        <v>0</v>
      </c>
      <c r="F101" s="349">
        <v>0</v>
      </c>
      <c r="G101" s="133">
        <v>0</v>
      </c>
      <c r="H101" s="132">
        <v>0</v>
      </c>
      <c r="I101" s="349">
        <v>0</v>
      </c>
      <c r="J101" s="133">
        <v>0</v>
      </c>
      <c r="K101" s="348">
        <v>0</v>
      </c>
    </row>
    <row r="102" spans="1:11" ht="5.0999999999999996" customHeight="1" x14ac:dyDescent="0.2">
      <c r="A102" s="80"/>
      <c r="B102" s="106"/>
      <c r="C102" s="22"/>
      <c r="D102" s="22"/>
      <c r="E102" s="118"/>
      <c r="F102" s="119"/>
      <c r="G102" s="22"/>
      <c r="H102" s="114"/>
      <c r="I102" s="119"/>
      <c r="J102" s="22"/>
      <c r="K102" s="118"/>
    </row>
    <row r="103" spans="1:11" ht="13.35" customHeight="1" x14ac:dyDescent="0.2">
      <c r="A103" s="60" t="s">
        <v>150</v>
      </c>
      <c r="B103" s="106"/>
      <c r="C103" s="22">
        <f>SUM(C104:C108)</f>
        <v>0</v>
      </c>
      <c r="D103" s="22">
        <f t="shared" ref="D103:K103" si="13">SUM(D104:D108)</f>
        <v>0</v>
      </c>
      <c r="E103" s="118">
        <f t="shared" si="13"/>
        <v>0</v>
      </c>
      <c r="F103" s="119">
        <f t="shared" si="13"/>
        <v>0</v>
      </c>
      <c r="G103" s="22">
        <f t="shared" si="13"/>
        <v>0</v>
      </c>
      <c r="H103" s="114">
        <f t="shared" si="13"/>
        <v>0</v>
      </c>
      <c r="I103" s="119">
        <f t="shared" si="13"/>
        <v>0</v>
      </c>
      <c r="J103" s="22">
        <f t="shared" si="13"/>
        <v>0</v>
      </c>
      <c r="K103" s="118">
        <f t="shared" si="13"/>
        <v>0</v>
      </c>
    </row>
    <row r="104" spans="1:11" ht="13.35" customHeight="1" x14ac:dyDescent="0.2">
      <c r="A104" s="57" t="s">
        <v>151</v>
      </c>
      <c r="B104" s="106"/>
      <c r="C104" s="330">
        <v>0</v>
      </c>
      <c r="D104" s="330">
        <v>0</v>
      </c>
      <c r="E104" s="350">
        <v>0</v>
      </c>
      <c r="F104" s="351">
        <v>0</v>
      </c>
      <c r="G104" s="330">
        <v>0</v>
      </c>
      <c r="H104" s="352">
        <v>0</v>
      </c>
      <c r="I104" s="351">
        <v>0</v>
      </c>
      <c r="J104" s="330">
        <v>0</v>
      </c>
      <c r="K104" s="350">
        <v>0</v>
      </c>
    </row>
    <row r="105" spans="1:11" ht="13.35" customHeight="1" x14ac:dyDescent="0.2">
      <c r="A105" s="57" t="s">
        <v>152</v>
      </c>
      <c r="B105" s="106"/>
      <c r="C105" s="331">
        <v>0</v>
      </c>
      <c r="D105" s="331">
        <v>0</v>
      </c>
      <c r="E105" s="353">
        <v>0</v>
      </c>
      <c r="F105" s="354">
        <v>0</v>
      </c>
      <c r="G105" s="331">
        <v>0</v>
      </c>
      <c r="H105" s="355">
        <v>0</v>
      </c>
      <c r="I105" s="354">
        <v>0</v>
      </c>
      <c r="J105" s="331">
        <v>0</v>
      </c>
      <c r="K105" s="353">
        <v>0</v>
      </c>
    </row>
    <row r="106" spans="1:11" ht="13.35" customHeight="1" x14ac:dyDescent="0.2">
      <c r="A106" s="57" t="s">
        <v>153</v>
      </c>
      <c r="B106" s="106"/>
      <c r="C106" s="331">
        <v>0</v>
      </c>
      <c r="D106" s="331">
        <v>0</v>
      </c>
      <c r="E106" s="353">
        <v>0</v>
      </c>
      <c r="F106" s="354">
        <v>0</v>
      </c>
      <c r="G106" s="331">
        <v>0</v>
      </c>
      <c r="H106" s="355">
        <v>0</v>
      </c>
      <c r="I106" s="354">
        <v>0</v>
      </c>
      <c r="J106" s="331">
        <v>0</v>
      </c>
      <c r="K106" s="353">
        <v>0</v>
      </c>
    </row>
    <row r="107" spans="1:11" ht="13.35" customHeight="1" x14ac:dyDescent="0.2">
      <c r="A107" s="57" t="s">
        <v>154</v>
      </c>
      <c r="B107" s="106"/>
      <c r="C107" s="331">
        <v>0</v>
      </c>
      <c r="D107" s="331">
        <v>0</v>
      </c>
      <c r="E107" s="353">
        <v>0</v>
      </c>
      <c r="F107" s="354">
        <v>0</v>
      </c>
      <c r="G107" s="331">
        <v>0</v>
      </c>
      <c r="H107" s="355">
        <v>0</v>
      </c>
      <c r="I107" s="354">
        <v>0</v>
      </c>
      <c r="J107" s="331">
        <v>0</v>
      </c>
      <c r="K107" s="353">
        <v>0</v>
      </c>
    </row>
    <row r="108" spans="1:11" ht="13.35" customHeight="1" x14ac:dyDescent="0.2">
      <c r="A108" s="57" t="s">
        <v>155</v>
      </c>
      <c r="B108" s="106"/>
      <c r="C108" s="331">
        <v>0</v>
      </c>
      <c r="D108" s="331">
        <v>0</v>
      </c>
      <c r="E108" s="353">
        <v>0</v>
      </c>
      <c r="F108" s="354">
        <v>0</v>
      </c>
      <c r="G108" s="331">
        <v>0</v>
      </c>
      <c r="H108" s="355">
        <v>0</v>
      </c>
      <c r="I108" s="354">
        <v>0</v>
      </c>
      <c r="J108" s="331">
        <v>0</v>
      </c>
      <c r="K108" s="353">
        <v>0</v>
      </c>
    </row>
    <row r="109" spans="1:11" ht="5.0999999999999996" customHeight="1" x14ac:dyDescent="0.2">
      <c r="A109" s="80"/>
      <c r="B109" s="106"/>
      <c r="C109" s="22"/>
      <c r="D109" s="22"/>
      <c r="E109" s="118"/>
      <c r="F109" s="119"/>
      <c r="G109" s="22"/>
      <c r="H109" s="114"/>
      <c r="I109" s="119"/>
      <c r="J109" s="22"/>
      <c r="K109" s="118"/>
    </row>
    <row r="110" spans="1:11" ht="13.35" customHeight="1" x14ac:dyDescent="0.2">
      <c r="A110" s="60" t="s">
        <v>156</v>
      </c>
      <c r="B110" s="106"/>
      <c r="C110" s="34">
        <f>+C111+C114</f>
        <v>0</v>
      </c>
      <c r="D110" s="34">
        <f t="shared" ref="D110:K110" si="14">+D111+D114</f>
        <v>0</v>
      </c>
      <c r="E110" s="107">
        <f t="shared" si="14"/>
        <v>0</v>
      </c>
      <c r="F110" s="108">
        <f t="shared" si="14"/>
        <v>0</v>
      </c>
      <c r="G110" s="34">
        <f t="shared" si="14"/>
        <v>0</v>
      </c>
      <c r="H110" s="109">
        <f t="shared" si="14"/>
        <v>0</v>
      </c>
      <c r="I110" s="108">
        <f t="shared" si="14"/>
        <v>0</v>
      </c>
      <c r="J110" s="34">
        <f t="shared" si="14"/>
        <v>0</v>
      </c>
      <c r="K110" s="107">
        <f t="shared" si="14"/>
        <v>0</v>
      </c>
    </row>
    <row r="111" spans="1:11" ht="13.35" customHeight="1" x14ac:dyDescent="0.2">
      <c r="A111" s="57" t="s">
        <v>157</v>
      </c>
      <c r="B111" s="106"/>
      <c r="C111" s="18">
        <f t="shared" ref="C111:K111" si="15">SUM(C112:C113)</f>
        <v>0</v>
      </c>
      <c r="D111" s="18">
        <f t="shared" si="15"/>
        <v>0</v>
      </c>
      <c r="E111" s="18">
        <f t="shared" si="15"/>
        <v>0</v>
      </c>
      <c r="F111" s="17">
        <f t="shared" si="15"/>
        <v>0</v>
      </c>
      <c r="G111" s="18">
        <f t="shared" si="15"/>
        <v>0</v>
      </c>
      <c r="H111" s="19">
        <f t="shared" si="15"/>
        <v>0</v>
      </c>
      <c r="I111" s="124">
        <f t="shared" si="15"/>
        <v>0</v>
      </c>
      <c r="J111" s="18">
        <f t="shared" si="15"/>
        <v>0</v>
      </c>
      <c r="K111" s="19">
        <f t="shared" si="15"/>
        <v>0</v>
      </c>
    </row>
    <row r="112" spans="1:11" ht="13.35" customHeight="1" x14ac:dyDescent="0.2">
      <c r="A112" s="112" t="s">
        <v>158</v>
      </c>
      <c r="B112" s="106"/>
      <c r="C112" s="133">
        <v>0</v>
      </c>
      <c r="D112" s="133">
        <v>0</v>
      </c>
      <c r="E112" s="132">
        <v>0</v>
      </c>
      <c r="F112" s="349">
        <v>0</v>
      </c>
      <c r="G112" s="133">
        <v>0</v>
      </c>
      <c r="H112" s="132">
        <v>0</v>
      </c>
      <c r="I112" s="349">
        <v>0</v>
      </c>
      <c r="J112" s="133">
        <v>0</v>
      </c>
      <c r="K112" s="136">
        <v>0</v>
      </c>
    </row>
    <row r="113" spans="1:11" ht="13.35" customHeight="1" x14ac:dyDescent="0.2">
      <c r="A113" s="112" t="s">
        <v>159</v>
      </c>
      <c r="B113" s="106"/>
      <c r="C113" s="133">
        <v>0</v>
      </c>
      <c r="D113" s="133">
        <v>0</v>
      </c>
      <c r="E113" s="348">
        <v>0</v>
      </c>
      <c r="F113" s="349">
        <v>0</v>
      </c>
      <c r="G113" s="133">
        <v>0</v>
      </c>
      <c r="H113" s="132">
        <v>0</v>
      </c>
      <c r="I113" s="349">
        <v>0</v>
      </c>
      <c r="J113" s="133">
        <v>0</v>
      </c>
      <c r="K113" s="136">
        <v>0</v>
      </c>
    </row>
    <row r="114" spans="1:11" ht="13.35" customHeight="1" x14ac:dyDescent="0.2">
      <c r="A114" s="57" t="s">
        <v>160</v>
      </c>
      <c r="B114" s="106"/>
      <c r="C114" s="22">
        <f>SUM(C115:C116)</f>
        <v>0</v>
      </c>
      <c r="D114" s="22">
        <f t="shared" ref="D114:K114" si="16">SUM(D115:D116)</f>
        <v>0</v>
      </c>
      <c r="E114" s="22">
        <f t="shared" si="16"/>
        <v>0</v>
      </c>
      <c r="F114" s="21">
        <f t="shared" si="16"/>
        <v>0</v>
      </c>
      <c r="G114" s="22">
        <f t="shared" si="16"/>
        <v>0</v>
      </c>
      <c r="H114" s="23">
        <f t="shared" si="16"/>
        <v>0</v>
      </c>
      <c r="I114" s="117">
        <f t="shared" si="16"/>
        <v>0</v>
      </c>
      <c r="J114" s="22">
        <f t="shared" si="16"/>
        <v>0</v>
      </c>
      <c r="K114" s="23">
        <f t="shared" si="16"/>
        <v>0</v>
      </c>
    </row>
    <row r="115" spans="1:11" ht="13.35" customHeight="1" x14ac:dyDescent="0.2">
      <c r="A115" s="112" t="s">
        <v>158</v>
      </c>
      <c r="B115" s="106"/>
      <c r="C115" s="133">
        <v>0</v>
      </c>
      <c r="D115" s="133">
        <v>0</v>
      </c>
      <c r="E115" s="132">
        <v>0</v>
      </c>
      <c r="F115" s="349">
        <v>0</v>
      </c>
      <c r="G115" s="133">
        <v>0</v>
      </c>
      <c r="H115" s="132">
        <v>0</v>
      </c>
      <c r="I115" s="349">
        <v>0</v>
      </c>
      <c r="J115" s="133">
        <v>0</v>
      </c>
      <c r="K115" s="136">
        <v>0</v>
      </c>
    </row>
    <row r="116" spans="1:11" ht="13.35" customHeight="1" x14ac:dyDescent="0.2">
      <c r="A116" s="112" t="s">
        <v>159</v>
      </c>
      <c r="B116" s="106"/>
      <c r="C116" s="133">
        <v>0</v>
      </c>
      <c r="D116" s="133">
        <v>0</v>
      </c>
      <c r="E116" s="348">
        <v>0</v>
      </c>
      <c r="F116" s="349">
        <v>0</v>
      </c>
      <c r="G116" s="133">
        <v>0</v>
      </c>
      <c r="H116" s="132">
        <v>0</v>
      </c>
      <c r="I116" s="349">
        <v>0</v>
      </c>
      <c r="J116" s="133">
        <v>0</v>
      </c>
      <c r="K116" s="136">
        <v>0</v>
      </c>
    </row>
    <row r="117" spans="1:11" ht="5.0999999999999996" customHeight="1" x14ac:dyDescent="0.2">
      <c r="A117" s="80"/>
      <c r="B117" s="106"/>
      <c r="C117" s="22"/>
      <c r="D117" s="22"/>
      <c r="E117" s="118"/>
      <c r="F117" s="119"/>
      <c r="G117" s="22"/>
      <c r="H117" s="114"/>
      <c r="I117" s="119"/>
      <c r="J117" s="22"/>
      <c r="K117" s="118"/>
    </row>
    <row r="118" spans="1:11" ht="13.35" customHeight="1" x14ac:dyDescent="0.2">
      <c r="A118" s="60" t="s">
        <v>161</v>
      </c>
      <c r="B118" s="106"/>
      <c r="C118" s="34">
        <f>+C119+C131</f>
        <v>0</v>
      </c>
      <c r="D118" s="34">
        <f t="shared" ref="D118:K118" si="17">+D119+D131</f>
        <v>0</v>
      </c>
      <c r="E118" s="107">
        <f t="shared" si="17"/>
        <v>0</v>
      </c>
      <c r="F118" s="108">
        <f t="shared" si="17"/>
        <v>0</v>
      </c>
      <c r="G118" s="34">
        <f t="shared" si="17"/>
        <v>0</v>
      </c>
      <c r="H118" s="109">
        <f t="shared" si="17"/>
        <v>0</v>
      </c>
      <c r="I118" s="108">
        <f t="shared" si="17"/>
        <v>0</v>
      </c>
      <c r="J118" s="34">
        <f t="shared" si="17"/>
        <v>0</v>
      </c>
      <c r="K118" s="107">
        <f t="shared" si="17"/>
        <v>0</v>
      </c>
    </row>
    <row r="119" spans="1:11" ht="13.35" customHeight="1" x14ac:dyDescent="0.2">
      <c r="A119" s="57" t="s">
        <v>162</v>
      </c>
      <c r="B119" s="106"/>
      <c r="C119" s="18">
        <f>SUM(C120:C130)</f>
        <v>0</v>
      </c>
      <c r="D119" s="18">
        <f t="shared" ref="D119:K119" si="18">SUM(D120:D130)</f>
        <v>0</v>
      </c>
      <c r="E119" s="18">
        <f t="shared" si="18"/>
        <v>0</v>
      </c>
      <c r="F119" s="17">
        <f t="shared" si="18"/>
        <v>0</v>
      </c>
      <c r="G119" s="18">
        <f t="shared" si="18"/>
        <v>0</v>
      </c>
      <c r="H119" s="19">
        <f t="shared" si="18"/>
        <v>0</v>
      </c>
      <c r="I119" s="124">
        <f t="shared" si="18"/>
        <v>0</v>
      </c>
      <c r="J119" s="18">
        <f t="shared" si="18"/>
        <v>0</v>
      </c>
      <c r="K119" s="19">
        <f t="shared" si="18"/>
        <v>0</v>
      </c>
    </row>
    <row r="120" spans="1:11" ht="13.35" customHeight="1" x14ac:dyDescent="0.2">
      <c r="A120" s="112" t="s">
        <v>163</v>
      </c>
      <c r="B120" s="106"/>
      <c r="C120" s="133">
        <v>0</v>
      </c>
      <c r="D120" s="133">
        <v>0</v>
      </c>
      <c r="E120" s="132">
        <v>0</v>
      </c>
      <c r="F120" s="349">
        <v>0</v>
      </c>
      <c r="G120" s="133">
        <v>0</v>
      </c>
      <c r="H120" s="132">
        <v>0</v>
      </c>
      <c r="I120" s="349">
        <v>0</v>
      </c>
      <c r="J120" s="133">
        <v>0</v>
      </c>
      <c r="K120" s="136">
        <v>0</v>
      </c>
    </row>
    <row r="121" spans="1:11" ht="13.35" customHeight="1" x14ac:dyDescent="0.2">
      <c r="A121" s="112" t="s">
        <v>164</v>
      </c>
      <c r="B121" s="106"/>
      <c r="C121" s="133">
        <v>0</v>
      </c>
      <c r="D121" s="133">
        <v>0</v>
      </c>
      <c r="E121" s="132">
        <v>0</v>
      </c>
      <c r="F121" s="349">
        <v>0</v>
      </c>
      <c r="G121" s="133">
        <v>0</v>
      </c>
      <c r="H121" s="132">
        <v>0</v>
      </c>
      <c r="I121" s="349">
        <v>0</v>
      </c>
      <c r="J121" s="133">
        <v>0</v>
      </c>
      <c r="K121" s="136">
        <v>0</v>
      </c>
    </row>
    <row r="122" spans="1:11" ht="13.35" customHeight="1" x14ac:dyDescent="0.2">
      <c r="A122" s="112" t="s">
        <v>165</v>
      </c>
      <c r="B122" s="106"/>
      <c r="C122" s="133">
        <v>0</v>
      </c>
      <c r="D122" s="133">
        <v>0</v>
      </c>
      <c r="E122" s="132">
        <v>0</v>
      </c>
      <c r="F122" s="349">
        <v>0</v>
      </c>
      <c r="G122" s="133">
        <v>0</v>
      </c>
      <c r="H122" s="132">
        <v>0</v>
      </c>
      <c r="I122" s="349">
        <v>0</v>
      </c>
      <c r="J122" s="133">
        <v>0</v>
      </c>
      <c r="K122" s="136">
        <v>0</v>
      </c>
    </row>
    <row r="123" spans="1:11" ht="13.35" customHeight="1" x14ac:dyDescent="0.2">
      <c r="A123" s="112" t="s">
        <v>166</v>
      </c>
      <c r="B123" s="106"/>
      <c r="C123" s="133">
        <v>0</v>
      </c>
      <c r="D123" s="133">
        <v>0</v>
      </c>
      <c r="E123" s="132">
        <v>0</v>
      </c>
      <c r="F123" s="349">
        <v>0</v>
      </c>
      <c r="G123" s="133">
        <v>0</v>
      </c>
      <c r="H123" s="132">
        <v>0</v>
      </c>
      <c r="I123" s="349">
        <v>0</v>
      </c>
      <c r="J123" s="133">
        <v>0</v>
      </c>
      <c r="K123" s="136">
        <v>0</v>
      </c>
    </row>
    <row r="124" spans="1:11" ht="13.35" customHeight="1" x14ac:dyDescent="0.2">
      <c r="A124" s="112" t="s">
        <v>167</v>
      </c>
      <c r="B124" s="106"/>
      <c r="C124" s="133">
        <v>0</v>
      </c>
      <c r="D124" s="133">
        <v>0</v>
      </c>
      <c r="E124" s="132">
        <v>0</v>
      </c>
      <c r="F124" s="349">
        <v>0</v>
      </c>
      <c r="G124" s="133">
        <v>0</v>
      </c>
      <c r="H124" s="132">
        <v>0</v>
      </c>
      <c r="I124" s="349">
        <v>0</v>
      </c>
      <c r="J124" s="133">
        <v>0</v>
      </c>
      <c r="K124" s="136">
        <v>0</v>
      </c>
    </row>
    <row r="125" spans="1:11" ht="13.35" customHeight="1" x14ac:dyDescent="0.2">
      <c r="A125" s="112" t="s">
        <v>168</v>
      </c>
      <c r="B125" s="106"/>
      <c r="C125" s="133">
        <v>0</v>
      </c>
      <c r="D125" s="133">
        <v>0</v>
      </c>
      <c r="E125" s="132">
        <v>0</v>
      </c>
      <c r="F125" s="349">
        <v>0</v>
      </c>
      <c r="G125" s="133">
        <v>0</v>
      </c>
      <c r="H125" s="132">
        <v>0</v>
      </c>
      <c r="I125" s="349">
        <v>0</v>
      </c>
      <c r="J125" s="133">
        <v>0</v>
      </c>
      <c r="K125" s="136">
        <v>0</v>
      </c>
    </row>
    <row r="126" spans="1:11" ht="13.35" customHeight="1" x14ac:dyDescent="0.2">
      <c r="A126" s="112" t="s">
        <v>169</v>
      </c>
      <c r="B126" s="106"/>
      <c r="C126" s="133">
        <v>0</v>
      </c>
      <c r="D126" s="133">
        <v>0</v>
      </c>
      <c r="E126" s="132">
        <v>0</v>
      </c>
      <c r="F126" s="349">
        <v>0</v>
      </c>
      <c r="G126" s="133">
        <v>0</v>
      </c>
      <c r="H126" s="132">
        <v>0</v>
      </c>
      <c r="I126" s="349">
        <v>0</v>
      </c>
      <c r="J126" s="133">
        <v>0</v>
      </c>
      <c r="K126" s="136">
        <v>0</v>
      </c>
    </row>
    <row r="127" spans="1:11" ht="13.35" customHeight="1" x14ac:dyDescent="0.2">
      <c r="A127" s="112" t="s">
        <v>170</v>
      </c>
      <c r="B127" s="106"/>
      <c r="C127" s="133">
        <v>0</v>
      </c>
      <c r="D127" s="133">
        <v>0</v>
      </c>
      <c r="E127" s="132">
        <v>0</v>
      </c>
      <c r="F127" s="349">
        <v>0</v>
      </c>
      <c r="G127" s="133">
        <v>0</v>
      </c>
      <c r="H127" s="132">
        <v>0</v>
      </c>
      <c r="I127" s="349">
        <v>0</v>
      </c>
      <c r="J127" s="133">
        <v>0</v>
      </c>
      <c r="K127" s="136">
        <v>0</v>
      </c>
    </row>
    <row r="128" spans="1:11" ht="13.35" customHeight="1" x14ac:dyDescent="0.2">
      <c r="A128" s="112" t="s">
        <v>171</v>
      </c>
      <c r="B128" s="106"/>
      <c r="C128" s="133">
        <v>0</v>
      </c>
      <c r="D128" s="133">
        <v>0</v>
      </c>
      <c r="E128" s="132">
        <v>0</v>
      </c>
      <c r="F128" s="349">
        <v>0</v>
      </c>
      <c r="G128" s="133">
        <v>0</v>
      </c>
      <c r="H128" s="132">
        <v>0</v>
      </c>
      <c r="I128" s="349">
        <v>0</v>
      </c>
      <c r="J128" s="133">
        <v>0</v>
      </c>
      <c r="K128" s="136">
        <v>0</v>
      </c>
    </row>
    <row r="129" spans="1:11" ht="13.35" customHeight="1" x14ac:dyDescent="0.2">
      <c r="A129" s="112" t="s">
        <v>172</v>
      </c>
      <c r="B129" s="106"/>
      <c r="C129" s="133">
        <v>0</v>
      </c>
      <c r="D129" s="133">
        <v>0</v>
      </c>
      <c r="E129" s="132">
        <v>0</v>
      </c>
      <c r="F129" s="349">
        <v>0</v>
      </c>
      <c r="G129" s="133">
        <v>0</v>
      </c>
      <c r="H129" s="132">
        <v>0</v>
      </c>
      <c r="I129" s="349">
        <v>0</v>
      </c>
      <c r="J129" s="133">
        <v>0</v>
      </c>
      <c r="K129" s="136">
        <v>0</v>
      </c>
    </row>
    <row r="130" spans="1:11" ht="13.35" customHeight="1" x14ac:dyDescent="0.2">
      <c r="A130" s="112" t="s">
        <v>74</v>
      </c>
      <c r="B130" s="106"/>
      <c r="C130" s="133">
        <v>0</v>
      </c>
      <c r="D130" s="133">
        <v>0</v>
      </c>
      <c r="E130" s="132">
        <v>0</v>
      </c>
      <c r="F130" s="349">
        <v>0</v>
      </c>
      <c r="G130" s="133">
        <v>0</v>
      </c>
      <c r="H130" s="132">
        <v>0</v>
      </c>
      <c r="I130" s="349">
        <v>0</v>
      </c>
      <c r="J130" s="133">
        <v>0</v>
      </c>
      <c r="K130" s="136">
        <v>0</v>
      </c>
    </row>
    <row r="131" spans="1:11" ht="13.35" customHeight="1" x14ac:dyDescent="0.2">
      <c r="A131" s="57" t="s">
        <v>173</v>
      </c>
      <c r="B131" s="106"/>
      <c r="C131" s="22">
        <f>SUM(C132:C134)</f>
        <v>0</v>
      </c>
      <c r="D131" s="22">
        <f t="shared" ref="D131:K131" si="19">SUM(D132:D134)</f>
        <v>0</v>
      </c>
      <c r="E131" s="22">
        <f t="shared" si="19"/>
        <v>0</v>
      </c>
      <c r="F131" s="21">
        <f t="shared" si="19"/>
        <v>0</v>
      </c>
      <c r="G131" s="22">
        <f t="shared" si="19"/>
        <v>0</v>
      </c>
      <c r="H131" s="23">
        <f t="shared" si="19"/>
        <v>0</v>
      </c>
      <c r="I131" s="117">
        <f t="shared" si="19"/>
        <v>0</v>
      </c>
      <c r="J131" s="22">
        <f t="shared" si="19"/>
        <v>0</v>
      </c>
      <c r="K131" s="23">
        <f t="shared" si="19"/>
        <v>0</v>
      </c>
    </row>
    <row r="132" spans="1:11" ht="13.35" customHeight="1" x14ac:dyDescent="0.2">
      <c r="A132" s="112" t="s">
        <v>174</v>
      </c>
      <c r="B132" s="106"/>
      <c r="C132" s="133">
        <v>0</v>
      </c>
      <c r="D132" s="133">
        <v>0</v>
      </c>
      <c r="E132" s="132">
        <v>0</v>
      </c>
      <c r="F132" s="349">
        <v>0</v>
      </c>
      <c r="G132" s="133">
        <v>0</v>
      </c>
      <c r="H132" s="132">
        <v>0</v>
      </c>
      <c r="I132" s="349">
        <v>0</v>
      </c>
      <c r="J132" s="133">
        <v>0</v>
      </c>
      <c r="K132" s="136">
        <v>0</v>
      </c>
    </row>
    <row r="133" spans="1:11" ht="13.35" customHeight="1" x14ac:dyDescent="0.2">
      <c r="A133" s="112" t="s">
        <v>175</v>
      </c>
      <c r="B133" s="106"/>
      <c r="C133" s="133">
        <v>0</v>
      </c>
      <c r="D133" s="133">
        <v>0</v>
      </c>
      <c r="E133" s="132">
        <v>0</v>
      </c>
      <c r="F133" s="349">
        <v>0</v>
      </c>
      <c r="G133" s="133">
        <v>0</v>
      </c>
      <c r="H133" s="132">
        <v>0</v>
      </c>
      <c r="I133" s="349">
        <v>0</v>
      </c>
      <c r="J133" s="133">
        <v>0</v>
      </c>
      <c r="K133" s="136">
        <v>0</v>
      </c>
    </row>
    <row r="134" spans="1:11" ht="13.35" customHeight="1" x14ac:dyDescent="0.2">
      <c r="A134" s="112" t="s">
        <v>74</v>
      </c>
      <c r="B134" s="106"/>
      <c r="C134" s="133">
        <v>0</v>
      </c>
      <c r="D134" s="133">
        <v>0</v>
      </c>
      <c r="E134" s="132">
        <v>0</v>
      </c>
      <c r="F134" s="349">
        <v>0</v>
      </c>
      <c r="G134" s="133">
        <v>0</v>
      </c>
      <c r="H134" s="132">
        <v>0</v>
      </c>
      <c r="I134" s="349">
        <v>0</v>
      </c>
      <c r="J134" s="133">
        <v>0</v>
      </c>
      <c r="K134" s="136">
        <v>0</v>
      </c>
    </row>
    <row r="135" spans="1:11" ht="5.0999999999999996" customHeight="1" x14ac:dyDescent="0.2">
      <c r="A135" s="125"/>
      <c r="B135" s="106"/>
      <c r="C135" s="22">
        <v>0</v>
      </c>
      <c r="D135" s="22">
        <v>0</v>
      </c>
      <c r="E135" s="118">
        <v>0</v>
      </c>
      <c r="F135" s="119">
        <v>0</v>
      </c>
      <c r="G135" s="22">
        <v>0</v>
      </c>
      <c r="H135" s="114">
        <v>0</v>
      </c>
      <c r="I135" s="119">
        <v>0</v>
      </c>
      <c r="J135" s="22">
        <v>0</v>
      </c>
      <c r="K135" s="118">
        <v>0</v>
      </c>
    </row>
    <row r="136" spans="1:11" ht="13.35" customHeight="1" x14ac:dyDescent="0.2">
      <c r="A136" s="60" t="s">
        <v>176</v>
      </c>
      <c r="B136" s="106"/>
      <c r="C136" s="22">
        <v>0</v>
      </c>
      <c r="D136" s="22">
        <v>0</v>
      </c>
      <c r="E136" s="118">
        <v>0</v>
      </c>
      <c r="F136" s="119">
        <v>0</v>
      </c>
      <c r="G136" s="22">
        <v>0</v>
      </c>
      <c r="H136" s="114">
        <v>0</v>
      </c>
      <c r="I136" s="119">
        <v>0</v>
      </c>
      <c r="J136" s="22">
        <v>0</v>
      </c>
      <c r="K136" s="118">
        <v>0</v>
      </c>
    </row>
    <row r="137" spans="1:11" ht="13.35" customHeight="1" x14ac:dyDescent="0.2">
      <c r="A137" s="57" t="s">
        <v>176</v>
      </c>
      <c r="B137" s="106"/>
      <c r="C137" s="332">
        <v>0</v>
      </c>
      <c r="D137" s="332">
        <v>0</v>
      </c>
      <c r="E137" s="356">
        <v>0</v>
      </c>
      <c r="F137" s="357">
        <v>0</v>
      </c>
      <c r="G137" s="332">
        <v>0</v>
      </c>
      <c r="H137" s="358">
        <v>0</v>
      </c>
      <c r="I137" s="357">
        <v>0</v>
      </c>
      <c r="J137" s="332">
        <v>0</v>
      </c>
      <c r="K137" s="356">
        <v>0</v>
      </c>
    </row>
    <row r="138" spans="1:11" ht="5.0999999999999996" customHeight="1" x14ac:dyDescent="0.2">
      <c r="A138" s="80"/>
      <c r="B138" s="106"/>
      <c r="C138" s="22">
        <v>0</v>
      </c>
      <c r="D138" s="22">
        <v>0</v>
      </c>
      <c r="E138" s="118">
        <v>0</v>
      </c>
      <c r="F138" s="119">
        <v>0</v>
      </c>
      <c r="G138" s="22">
        <v>0</v>
      </c>
      <c r="H138" s="114">
        <v>0</v>
      </c>
      <c r="I138" s="119">
        <v>0</v>
      </c>
      <c r="J138" s="22">
        <v>0</v>
      </c>
      <c r="K138" s="118">
        <v>0</v>
      </c>
    </row>
    <row r="139" spans="1:11" ht="13.35" customHeight="1" x14ac:dyDescent="0.2">
      <c r="A139" s="60" t="s">
        <v>177</v>
      </c>
      <c r="B139" s="106"/>
      <c r="C139" s="22">
        <v>0</v>
      </c>
      <c r="D139" s="22">
        <v>0</v>
      </c>
      <c r="E139" s="118">
        <v>0</v>
      </c>
      <c r="F139" s="119">
        <v>0</v>
      </c>
      <c r="G139" s="22">
        <v>0</v>
      </c>
      <c r="H139" s="114">
        <v>0</v>
      </c>
      <c r="I139" s="119">
        <v>0</v>
      </c>
      <c r="J139" s="22">
        <v>0</v>
      </c>
      <c r="K139" s="118">
        <v>0</v>
      </c>
    </row>
    <row r="140" spans="1:11" ht="13.35" customHeight="1" x14ac:dyDescent="0.2">
      <c r="A140" s="57" t="s">
        <v>178</v>
      </c>
      <c r="B140" s="106"/>
      <c r="C140" s="332">
        <v>0</v>
      </c>
      <c r="D140" s="332">
        <v>0</v>
      </c>
      <c r="E140" s="356">
        <v>0</v>
      </c>
      <c r="F140" s="357">
        <v>0</v>
      </c>
      <c r="G140" s="332">
        <v>0</v>
      </c>
      <c r="H140" s="358">
        <v>0</v>
      </c>
      <c r="I140" s="357">
        <v>0</v>
      </c>
      <c r="J140" s="332">
        <v>0</v>
      </c>
      <c r="K140" s="356">
        <v>0</v>
      </c>
    </row>
    <row r="141" spans="1:11" ht="13.35" customHeight="1" x14ac:dyDescent="0.2">
      <c r="A141" s="57" t="s">
        <v>179</v>
      </c>
      <c r="B141" s="106"/>
      <c r="C141" s="22">
        <v>0</v>
      </c>
      <c r="D141" s="22">
        <v>0</v>
      </c>
      <c r="E141" s="22">
        <v>0</v>
      </c>
      <c r="F141" s="21">
        <v>0</v>
      </c>
      <c r="G141" s="22">
        <v>0</v>
      </c>
      <c r="H141" s="23">
        <v>0</v>
      </c>
      <c r="I141" s="117">
        <v>0</v>
      </c>
      <c r="J141" s="22">
        <v>0</v>
      </c>
      <c r="K141" s="23">
        <v>0</v>
      </c>
    </row>
    <row r="142" spans="1:11" ht="13.35" customHeight="1" x14ac:dyDescent="0.2">
      <c r="A142" s="112" t="s">
        <v>180</v>
      </c>
      <c r="B142" s="106"/>
      <c r="C142" s="133">
        <v>0</v>
      </c>
      <c r="D142" s="133">
        <v>0</v>
      </c>
      <c r="E142" s="132">
        <v>0</v>
      </c>
      <c r="F142" s="349">
        <v>0</v>
      </c>
      <c r="G142" s="133">
        <v>0</v>
      </c>
      <c r="H142" s="132">
        <v>0</v>
      </c>
      <c r="I142" s="349">
        <v>0</v>
      </c>
      <c r="J142" s="133">
        <v>0</v>
      </c>
      <c r="K142" s="136">
        <v>0</v>
      </c>
    </row>
    <row r="143" spans="1:11" ht="13.35" customHeight="1" x14ac:dyDescent="0.2">
      <c r="A143" s="112" t="s">
        <v>181</v>
      </c>
      <c r="B143" s="106"/>
      <c r="C143" s="133">
        <v>0</v>
      </c>
      <c r="D143" s="133">
        <v>0</v>
      </c>
      <c r="E143" s="132">
        <v>0</v>
      </c>
      <c r="F143" s="349">
        <v>0</v>
      </c>
      <c r="G143" s="133">
        <v>0</v>
      </c>
      <c r="H143" s="132">
        <v>0</v>
      </c>
      <c r="I143" s="349">
        <v>0</v>
      </c>
      <c r="J143" s="133">
        <v>0</v>
      </c>
      <c r="K143" s="136">
        <v>0</v>
      </c>
    </row>
    <row r="144" spans="1:11" ht="13.35" customHeight="1" x14ac:dyDescent="0.2">
      <c r="A144" s="112" t="s">
        <v>182</v>
      </c>
      <c r="B144" s="106"/>
      <c r="C144" s="133">
        <v>0</v>
      </c>
      <c r="D144" s="133">
        <v>0</v>
      </c>
      <c r="E144" s="132">
        <v>0</v>
      </c>
      <c r="F144" s="349">
        <v>0</v>
      </c>
      <c r="G144" s="133">
        <v>0</v>
      </c>
      <c r="H144" s="132">
        <v>0</v>
      </c>
      <c r="I144" s="349">
        <v>0</v>
      </c>
      <c r="J144" s="133">
        <v>0</v>
      </c>
      <c r="K144" s="136">
        <v>0</v>
      </c>
    </row>
    <row r="145" spans="1:11" ht="13.35" customHeight="1" x14ac:dyDescent="0.2">
      <c r="A145" s="112" t="s">
        <v>183</v>
      </c>
      <c r="B145" s="106"/>
      <c r="C145" s="133">
        <v>0</v>
      </c>
      <c r="D145" s="133">
        <v>0</v>
      </c>
      <c r="E145" s="132">
        <v>0</v>
      </c>
      <c r="F145" s="349">
        <v>0</v>
      </c>
      <c r="G145" s="133">
        <v>0</v>
      </c>
      <c r="H145" s="132">
        <v>0</v>
      </c>
      <c r="I145" s="349">
        <v>0</v>
      </c>
      <c r="J145" s="133">
        <v>0</v>
      </c>
      <c r="K145" s="136">
        <v>0</v>
      </c>
    </row>
    <row r="146" spans="1:11" ht="13.35" customHeight="1" x14ac:dyDescent="0.2">
      <c r="A146" s="112" t="s">
        <v>184</v>
      </c>
      <c r="B146" s="106"/>
      <c r="C146" s="133">
        <v>0</v>
      </c>
      <c r="D146" s="133">
        <v>0</v>
      </c>
      <c r="E146" s="132">
        <v>0</v>
      </c>
      <c r="F146" s="349">
        <v>0</v>
      </c>
      <c r="G146" s="133">
        <v>0</v>
      </c>
      <c r="H146" s="132">
        <v>0</v>
      </c>
      <c r="I146" s="349">
        <v>0</v>
      </c>
      <c r="J146" s="133">
        <v>0</v>
      </c>
      <c r="K146" s="136">
        <v>0</v>
      </c>
    </row>
    <row r="147" spans="1:11" ht="13.35" customHeight="1" x14ac:dyDescent="0.2">
      <c r="A147" s="112" t="s">
        <v>185</v>
      </c>
      <c r="B147" s="106"/>
      <c r="C147" s="133">
        <v>0</v>
      </c>
      <c r="D147" s="133">
        <v>0</v>
      </c>
      <c r="E147" s="132">
        <v>0</v>
      </c>
      <c r="F147" s="349">
        <v>0</v>
      </c>
      <c r="G147" s="133">
        <v>0</v>
      </c>
      <c r="H147" s="132">
        <v>0</v>
      </c>
      <c r="I147" s="349">
        <v>0</v>
      </c>
      <c r="J147" s="133">
        <v>0</v>
      </c>
      <c r="K147" s="136">
        <v>0</v>
      </c>
    </row>
    <row r="148" spans="1:11" ht="5.0999999999999996" customHeight="1" x14ac:dyDescent="0.2">
      <c r="A148" s="80"/>
      <c r="B148" s="106"/>
      <c r="C148" s="34">
        <v>0</v>
      </c>
      <c r="D148" s="34">
        <v>0</v>
      </c>
      <c r="E148" s="107">
        <v>0</v>
      </c>
      <c r="F148" s="108">
        <v>0</v>
      </c>
      <c r="G148" s="34">
        <v>0</v>
      </c>
      <c r="H148" s="109">
        <v>0</v>
      </c>
      <c r="I148" s="108">
        <v>0</v>
      </c>
      <c r="J148" s="34">
        <v>0</v>
      </c>
      <c r="K148" s="107">
        <v>0</v>
      </c>
    </row>
    <row r="149" spans="1:11" ht="13.35" customHeight="1" x14ac:dyDescent="0.2">
      <c r="A149" s="60" t="s">
        <v>186</v>
      </c>
      <c r="B149" s="106"/>
      <c r="C149" s="22">
        <v>0</v>
      </c>
      <c r="D149" s="22">
        <v>0</v>
      </c>
      <c r="E149" s="118">
        <v>0</v>
      </c>
      <c r="F149" s="119">
        <v>0</v>
      </c>
      <c r="G149" s="22">
        <v>0</v>
      </c>
      <c r="H149" s="114">
        <v>0</v>
      </c>
      <c r="I149" s="119">
        <v>0</v>
      </c>
      <c r="J149" s="22">
        <v>0</v>
      </c>
      <c r="K149" s="118">
        <v>0</v>
      </c>
    </row>
    <row r="150" spans="1:11" ht="13.35" customHeight="1" x14ac:dyDescent="0.2">
      <c r="A150" s="57" t="s">
        <v>186</v>
      </c>
      <c r="B150" s="106"/>
      <c r="C150" s="332">
        <v>0</v>
      </c>
      <c r="D150" s="332">
        <v>0</v>
      </c>
      <c r="E150" s="356">
        <v>0</v>
      </c>
      <c r="F150" s="357">
        <v>0</v>
      </c>
      <c r="G150" s="332">
        <v>0</v>
      </c>
      <c r="H150" s="358">
        <v>0</v>
      </c>
      <c r="I150" s="357">
        <v>0</v>
      </c>
      <c r="J150" s="332">
        <v>0</v>
      </c>
      <c r="K150" s="356">
        <v>0</v>
      </c>
    </row>
    <row r="151" spans="1:11" ht="5.0999999999999996" customHeight="1" x14ac:dyDescent="0.2">
      <c r="A151" s="80"/>
      <c r="B151" s="106"/>
      <c r="C151" s="22">
        <v>0</v>
      </c>
      <c r="D151" s="22">
        <v>0</v>
      </c>
      <c r="E151" s="118">
        <v>0</v>
      </c>
      <c r="F151" s="119">
        <v>0</v>
      </c>
      <c r="G151" s="22">
        <v>0</v>
      </c>
      <c r="H151" s="114">
        <v>0</v>
      </c>
      <c r="I151" s="119">
        <v>0</v>
      </c>
      <c r="J151" s="22">
        <v>0</v>
      </c>
      <c r="K151" s="118">
        <v>0</v>
      </c>
    </row>
    <row r="152" spans="1:11" ht="13.35" customHeight="1" x14ac:dyDescent="0.2">
      <c r="A152" s="60" t="s">
        <v>187</v>
      </c>
      <c r="B152" s="106"/>
      <c r="C152" s="22">
        <v>0</v>
      </c>
      <c r="D152" s="22">
        <v>0</v>
      </c>
      <c r="E152" s="118">
        <v>0</v>
      </c>
      <c r="F152" s="119">
        <v>0</v>
      </c>
      <c r="G152" s="22">
        <v>0</v>
      </c>
      <c r="H152" s="114">
        <v>0</v>
      </c>
      <c r="I152" s="119">
        <v>0</v>
      </c>
      <c r="J152" s="22">
        <v>0</v>
      </c>
      <c r="K152" s="118">
        <v>0</v>
      </c>
    </row>
    <row r="153" spans="1:11" ht="13.35" customHeight="1" x14ac:dyDescent="0.2">
      <c r="A153" s="57" t="s">
        <v>187</v>
      </c>
      <c r="B153" s="106"/>
      <c r="C153" s="332">
        <v>0</v>
      </c>
      <c r="D153" s="332">
        <v>0</v>
      </c>
      <c r="E153" s="356">
        <v>0</v>
      </c>
      <c r="F153" s="357">
        <v>0</v>
      </c>
      <c r="G153" s="332">
        <v>0</v>
      </c>
      <c r="H153" s="358">
        <v>0</v>
      </c>
      <c r="I153" s="357">
        <v>0</v>
      </c>
      <c r="J153" s="332">
        <v>0</v>
      </c>
      <c r="K153" s="356">
        <v>0</v>
      </c>
    </row>
    <row r="154" spans="1:11" ht="5.0999999999999996" customHeight="1" x14ac:dyDescent="0.2">
      <c r="A154" s="80"/>
      <c r="B154" s="106"/>
      <c r="C154" s="22">
        <v>0</v>
      </c>
      <c r="D154" s="22">
        <v>0</v>
      </c>
      <c r="E154" s="118">
        <v>0</v>
      </c>
      <c r="F154" s="119">
        <v>0</v>
      </c>
      <c r="G154" s="22">
        <v>0</v>
      </c>
      <c r="H154" s="114">
        <v>0</v>
      </c>
      <c r="I154" s="119">
        <v>0</v>
      </c>
      <c r="J154" s="22">
        <v>0</v>
      </c>
      <c r="K154" s="118">
        <v>0</v>
      </c>
    </row>
    <row r="155" spans="1:11" ht="13.35" customHeight="1" x14ac:dyDescent="0.2">
      <c r="A155" s="60" t="s">
        <v>188</v>
      </c>
      <c r="B155" s="106"/>
      <c r="C155" s="22">
        <v>0</v>
      </c>
      <c r="D155" s="22">
        <v>0</v>
      </c>
      <c r="E155" s="118">
        <v>0</v>
      </c>
      <c r="F155" s="119">
        <v>0</v>
      </c>
      <c r="G155" s="22">
        <v>0</v>
      </c>
      <c r="H155" s="114">
        <v>0</v>
      </c>
      <c r="I155" s="119">
        <v>0</v>
      </c>
      <c r="J155" s="22">
        <v>0</v>
      </c>
      <c r="K155" s="118">
        <v>0</v>
      </c>
    </row>
    <row r="156" spans="1:11" ht="13.35" customHeight="1" x14ac:dyDescent="0.2">
      <c r="A156" s="57" t="s">
        <v>188</v>
      </c>
      <c r="B156" s="106"/>
      <c r="C156" s="332">
        <v>0</v>
      </c>
      <c r="D156" s="332">
        <v>0</v>
      </c>
      <c r="E156" s="356">
        <v>0</v>
      </c>
      <c r="F156" s="357">
        <v>0</v>
      </c>
      <c r="G156" s="332">
        <v>0</v>
      </c>
      <c r="H156" s="358">
        <v>0</v>
      </c>
      <c r="I156" s="357">
        <v>0</v>
      </c>
      <c r="J156" s="332">
        <v>0</v>
      </c>
      <c r="K156" s="356">
        <v>0</v>
      </c>
    </row>
    <row r="157" spans="1:11" ht="5.0999999999999996" customHeight="1" x14ac:dyDescent="0.2">
      <c r="A157" s="80"/>
      <c r="B157" s="106"/>
      <c r="C157" s="22">
        <v>0</v>
      </c>
      <c r="D157" s="22">
        <v>0</v>
      </c>
      <c r="E157" s="118">
        <v>0</v>
      </c>
      <c r="F157" s="119">
        <v>0</v>
      </c>
      <c r="G157" s="22">
        <v>0</v>
      </c>
      <c r="H157" s="114">
        <v>0</v>
      </c>
      <c r="I157" s="119">
        <v>0</v>
      </c>
      <c r="J157" s="22">
        <v>0</v>
      </c>
      <c r="K157" s="118">
        <v>0</v>
      </c>
    </row>
    <row r="158" spans="1:11" ht="13.35" customHeight="1" x14ac:dyDescent="0.2">
      <c r="A158" s="60" t="s">
        <v>189</v>
      </c>
      <c r="B158" s="106"/>
      <c r="C158" s="22">
        <v>0</v>
      </c>
      <c r="D158" s="22">
        <v>0</v>
      </c>
      <c r="E158" s="118">
        <v>0</v>
      </c>
      <c r="F158" s="119">
        <v>0</v>
      </c>
      <c r="G158" s="22">
        <v>0</v>
      </c>
      <c r="H158" s="114">
        <v>0</v>
      </c>
      <c r="I158" s="119">
        <v>0</v>
      </c>
      <c r="J158" s="22">
        <v>0</v>
      </c>
      <c r="K158" s="118">
        <v>0</v>
      </c>
    </row>
    <row r="159" spans="1:11" ht="13.35" customHeight="1" x14ac:dyDescent="0.2">
      <c r="A159" s="57" t="s">
        <v>189</v>
      </c>
      <c r="B159" s="106"/>
      <c r="C159" s="332">
        <v>0</v>
      </c>
      <c r="D159" s="332">
        <v>0</v>
      </c>
      <c r="E159" s="356">
        <v>0</v>
      </c>
      <c r="F159" s="357">
        <v>0</v>
      </c>
      <c r="G159" s="332">
        <v>0</v>
      </c>
      <c r="H159" s="358">
        <v>0</v>
      </c>
      <c r="I159" s="357">
        <v>0</v>
      </c>
      <c r="J159" s="332">
        <v>0</v>
      </c>
      <c r="K159" s="356">
        <v>0</v>
      </c>
    </row>
    <row r="160" spans="1:11" ht="5.0999999999999996" customHeight="1" x14ac:dyDescent="0.2">
      <c r="A160" s="80"/>
      <c r="B160" s="106"/>
      <c r="C160" s="22">
        <v>0</v>
      </c>
      <c r="D160" s="22">
        <v>0</v>
      </c>
      <c r="E160" s="118">
        <v>0</v>
      </c>
      <c r="F160" s="119">
        <v>0</v>
      </c>
      <c r="G160" s="22">
        <v>0</v>
      </c>
      <c r="H160" s="114">
        <v>0</v>
      </c>
      <c r="I160" s="119">
        <v>0</v>
      </c>
      <c r="J160" s="22">
        <v>0</v>
      </c>
      <c r="K160" s="118">
        <v>0</v>
      </c>
    </row>
    <row r="161" spans="1:11" ht="13.35" customHeight="1" x14ac:dyDescent="0.2">
      <c r="A161" s="60" t="s">
        <v>190</v>
      </c>
      <c r="B161" s="106"/>
      <c r="C161" s="22">
        <v>0</v>
      </c>
      <c r="D161" s="22">
        <v>0</v>
      </c>
      <c r="E161" s="118">
        <v>0</v>
      </c>
      <c r="F161" s="119">
        <v>0</v>
      </c>
      <c r="G161" s="22">
        <v>0</v>
      </c>
      <c r="H161" s="114">
        <v>0</v>
      </c>
      <c r="I161" s="119">
        <v>0</v>
      </c>
      <c r="J161" s="22">
        <v>0</v>
      </c>
      <c r="K161" s="118">
        <v>0</v>
      </c>
    </row>
    <row r="162" spans="1:11" ht="13.35" customHeight="1" x14ac:dyDescent="0.2">
      <c r="A162" s="57" t="s">
        <v>190</v>
      </c>
      <c r="B162" s="106"/>
      <c r="C162" s="332">
        <v>0</v>
      </c>
      <c r="D162" s="332">
        <v>0</v>
      </c>
      <c r="E162" s="356">
        <v>0</v>
      </c>
      <c r="F162" s="357">
        <v>0</v>
      </c>
      <c r="G162" s="332">
        <v>0</v>
      </c>
      <c r="H162" s="358">
        <v>0</v>
      </c>
      <c r="I162" s="357">
        <v>0</v>
      </c>
      <c r="J162" s="332">
        <v>0</v>
      </c>
      <c r="K162" s="356">
        <v>0</v>
      </c>
    </row>
    <row r="163" spans="1:11" ht="5.0999999999999996" customHeight="1" x14ac:dyDescent="0.2">
      <c r="A163" s="80"/>
      <c r="B163" s="106"/>
      <c r="C163" s="22">
        <v>0</v>
      </c>
      <c r="D163" s="22">
        <v>0</v>
      </c>
      <c r="E163" s="118">
        <v>0</v>
      </c>
      <c r="F163" s="119">
        <v>0</v>
      </c>
      <c r="G163" s="22">
        <v>0</v>
      </c>
      <c r="H163" s="114">
        <v>0</v>
      </c>
      <c r="I163" s="119">
        <v>0</v>
      </c>
      <c r="J163" s="22">
        <v>0</v>
      </c>
      <c r="K163" s="118">
        <v>0</v>
      </c>
    </row>
    <row r="164" spans="1:11" ht="13.35" customHeight="1" x14ac:dyDescent="0.2">
      <c r="A164" s="60" t="s">
        <v>191</v>
      </c>
      <c r="B164" s="106"/>
      <c r="C164" s="22">
        <v>0</v>
      </c>
      <c r="D164" s="22">
        <v>0</v>
      </c>
      <c r="E164" s="118">
        <v>0</v>
      </c>
      <c r="F164" s="119">
        <v>0</v>
      </c>
      <c r="G164" s="22">
        <v>0</v>
      </c>
      <c r="H164" s="114">
        <v>0</v>
      </c>
      <c r="I164" s="119">
        <v>0</v>
      </c>
      <c r="J164" s="22">
        <v>0</v>
      </c>
      <c r="K164" s="118">
        <v>0</v>
      </c>
    </row>
    <row r="165" spans="1:11" ht="13.35" customHeight="1" x14ac:dyDescent="0.2">
      <c r="A165" s="57" t="s">
        <v>191</v>
      </c>
      <c r="B165" s="106"/>
      <c r="C165" s="332">
        <v>0</v>
      </c>
      <c r="D165" s="332">
        <v>0</v>
      </c>
      <c r="E165" s="356">
        <v>0</v>
      </c>
      <c r="F165" s="357">
        <v>0</v>
      </c>
      <c r="G165" s="332">
        <v>0</v>
      </c>
      <c r="H165" s="358">
        <v>0</v>
      </c>
      <c r="I165" s="357">
        <v>0</v>
      </c>
      <c r="J165" s="332">
        <v>0</v>
      </c>
      <c r="K165" s="356">
        <v>0</v>
      </c>
    </row>
    <row r="166" spans="1:11" ht="5.0999999999999996" customHeight="1" x14ac:dyDescent="0.2">
      <c r="A166" s="80"/>
      <c r="B166" s="106"/>
      <c r="C166" s="22">
        <v>0</v>
      </c>
      <c r="D166" s="22">
        <v>0</v>
      </c>
      <c r="E166" s="118">
        <v>0</v>
      </c>
      <c r="F166" s="119">
        <v>0</v>
      </c>
      <c r="G166" s="22">
        <v>0</v>
      </c>
      <c r="H166" s="114">
        <v>0</v>
      </c>
      <c r="I166" s="119">
        <v>0</v>
      </c>
      <c r="J166" s="22">
        <v>0</v>
      </c>
      <c r="K166" s="118">
        <v>0</v>
      </c>
    </row>
    <row r="167" spans="1:11" ht="13.35" customHeight="1" x14ac:dyDescent="0.2">
      <c r="A167" s="92" t="s">
        <v>490</v>
      </c>
      <c r="B167" s="359">
        <v>1</v>
      </c>
      <c r="C167" s="95">
        <v>0</v>
      </c>
      <c r="D167" s="95">
        <v>0</v>
      </c>
      <c r="E167" s="360">
        <v>0</v>
      </c>
      <c r="F167" s="361">
        <v>0</v>
      </c>
      <c r="G167" s="95">
        <v>0</v>
      </c>
      <c r="H167" s="362">
        <v>0</v>
      </c>
      <c r="I167" s="361">
        <v>0</v>
      </c>
      <c r="J167" s="95">
        <v>0</v>
      </c>
      <c r="K167" s="360">
        <v>0</v>
      </c>
    </row>
    <row r="168" spans="1:11" ht="12.75" customHeight="1" x14ac:dyDescent="0.2">
      <c r="A168" s="96" t="str">
        <f>head27a</f>
        <v>References</v>
      </c>
      <c r="C168" s="79"/>
      <c r="D168" s="79"/>
      <c r="E168" s="79"/>
      <c r="F168" s="79"/>
      <c r="G168" s="79"/>
      <c r="H168" s="79"/>
      <c r="I168" s="79"/>
      <c r="J168" s="79"/>
      <c r="K168" s="79"/>
    </row>
    <row r="169" spans="1:11" ht="11.25" customHeight="1" x14ac:dyDescent="0.2">
      <c r="A169" s="99" t="s">
        <v>488</v>
      </c>
      <c r="C169" s="128"/>
      <c r="D169" s="128"/>
      <c r="E169" s="79"/>
      <c r="F169" s="79"/>
      <c r="G169" s="79"/>
      <c r="H169" s="79"/>
      <c r="I169" s="79"/>
      <c r="J169" s="79"/>
      <c r="K169" s="79"/>
    </row>
    <row r="170" spans="1:11" ht="11.25" customHeight="1" x14ac:dyDescent="0.2">
      <c r="C170" s="128"/>
      <c r="D170" s="128"/>
      <c r="E170" s="79"/>
      <c r="F170" s="79"/>
      <c r="G170" s="79"/>
      <c r="H170" s="79"/>
      <c r="I170" s="79"/>
      <c r="J170" s="79"/>
      <c r="K170" s="79"/>
    </row>
    <row r="171" spans="1:11" ht="11.25" customHeight="1" x14ac:dyDescent="0.2"/>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selection activeCell="C7" sqref="C7:K167"/>
    </sheetView>
  </sheetViews>
  <sheetFormatPr defaultColWidth="9.109375" defaultRowHeight="10.199999999999999" x14ac:dyDescent="0.2"/>
  <cols>
    <col min="1" max="1" width="38.33203125" style="2" customWidth="1"/>
    <col min="2" max="2" width="3.109375" style="62" customWidth="1"/>
    <col min="3" max="11" width="8.6640625" style="2" customWidth="1"/>
    <col min="12" max="12" width="9.88671875" style="2" customWidth="1"/>
    <col min="13" max="13" width="9.44140625" style="2" customWidth="1"/>
    <col min="14" max="14" width="9.88671875" style="2" customWidth="1"/>
    <col min="15" max="17" width="9.44140625" style="2" customWidth="1"/>
    <col min="18" max="18" width="9.88671875" style="2" customWidth="1"/>
    <col min="19" max="21" width="9.44140625" style="2" customWidth="1"/>
    <col min="22" max="23" width="9.88671875" style="2" customWidth="1"/>
    <col min="24" max="16384" width="9.109375" style="2"/>
  </cols>
  <sheetData>
    <row r="1" spans="1:12" ht="13.8" x14ac:dyDescent="0.3">
      <c r="A1" s="1" t="str">
        <f>MEB9c</f>
        <v>Buffalo City Development Agency - Supporting Table SD7c Expenditure on repairs and maintenance by asset class</v>
      </c>
    </row>
    <row r="2" spans="1:12" ht="20.399999999999999" x14ac:dyDescent="0.2">
      <c r="A2" s="344" t="str">
        <f>desc</f>
        <v>Description</v>
      </c>
      <c r="B2" s="345" t="str">
        <f>head27</f>
        <v>Ref</v>
      </c>
      <c r="C2" s="4" t="str">
        <f>head1b</f>
        <v>2017/18</v>
      </c>
      <c r="D2" s="5" t="str">
        <f>head1A</f>
        <v>2018/19</v>
      </c>
      <c r="E2" s="6" t="str">
        <f>Head1</f>
        <v>2019/20</v>
      </c>
      <c r="F2" s="7" t="str">
        <f>Head2</f>
        <v>Current Year 2020/21</v>
      </c>
      <c r="G2" s="8"/>
      <c r="H2" s="9"/>
      <c r="I2" s="7" t="str">
        <f>Head3a</f>
        <v>Medium Term Revenue and Expenditure Framework</v>
      </c>
      <c r="J2" s="8"/>
      <c r="K2" s="9"/>
    </row>
    <row r="3" spans="1:12" ht="20.399999999999999" x14ac:dyDescent="0.2">
      <c r="A3" s="64" t="s">
        <v>485</v>
      </c>
      <c r="B3" s="273">
        <v>1</v>
      </c>
      <c r="C3" s="274" t="str">
        <f>Head5</f>
        <v>Audited Outcome</v>
      </c>
      <c r="D3" s="275" t="str">
        <f>Head5</f>
        <v>Audited Outcome</v>
      </c>
      <c r="E3" s="276" t="str">
        <f>Head5</f>
        <v>Audited Outcome</v>
      </c>
      <c r="F3" s="346" t="str">
        <f>Head6</f>
        <v>Original Budget</v>
      </c>
      <c r="G3" s="274" t="str">
        <f>Head7</f>
        <v>Adjusted Budget</v>
      </c>
      <c r="H3" s="347" t="str">
        <f>Head8</f>
        <v>Full Year Forecast</v>
      </c>
      <c r="I3" s="346" t="str">
        <f>Head9</f>
        <v>Budget Year 2021/22</v>
      </c>
      <c r="J3" s="274" t="str">
        <f>Head10</f>
        <v>Budget Year +1 2022/23</v>
      </c>
      <c r="K3" s="276" t="str">
        <f>Head11</f>
        <v>Budget Year +2 2023/24</v>
      </c>
    </row>
    <row r="4" spans="1:12" ht="12.75" customHeight="1" x14ac:dyDescent="0.2">
      <c r="A4" s="60" t="s">
        <v>491</v>
      </c>
      <c r="B4" s="105"/>
      <c r="C4" s="21"/>
      <c r="D4" s="22"/>
      <c r="E4" s="23"/>
      <c r="F4" s="21"/>
      <c r="G4" s="22"/>
      <c r="H4" s="23"/>
      <c r="I4" s="21"/>
      <c r="J4" s="22"/>
      <c r="K4" s="23"/>
    </row>
    <row r="5" spans="1:12" ht="5.0999999999999996" customHeight="1" x14ac:dyDescent="0.2">
      <c r="A5" s="60"/>
      <c r="B5" s="105"/>
      <c r="C5" s="21"/>
      <c r="D5" s="22"/>
      <c r="E5" s="23"/>
      <c r="F5" s="21"/>
      <c r="G5" s="22"/>
      <c r="H5" s="23"/>
      <c r="I5" s="21"/>
      <c r="J5" s="22"/>
      <c r="K5" s="23"/>
    </row>
    <row r="6" spans="1:12" ht="13.35" customHeight="1" x14ac:dyDescent="0.2">
      <c r="A6" s="60" t="s">
        <v>69</v>
      </c>
      <c r="B6" s="106"/>
      <c r="C6" s="34">
        <f>C7+C12+C16+C26+C37+C44+C52+C62+C68</f>
        <v>0</v>
      </c>
      <c r="D6" s="34">
        <f t="shared" ref="D6:K6" si="0">D7+D12+D16+D26+D37+D44+D52+D62+D68</f>
        <v>0</v>
      </c>
      <c r="E6" s="107">
        <f t="shared" si="0"/>
        <v>0</v>
      </c>
      <c r="F6" s="108">
        <f t="shared" si="0"/>
        <v>0</v>
      </c>
      <c r="G6" s="34">
        <f t="shared" si="0"/>
        <v>0</v>
      </c>
      <c r="H6" s="109">
        <f t="shared" si="0"/>
        <v>0</v>
      </c>
      <c r="I6" s="108">
        <f t="shared" si="0"/>
        <v>0</v>
      </c>
      <c r="J6" s="34">
        <f t="shared" si="0"/>
        <v>0</v>
      </c>
      <c r="K6" s="107">
        <f t="shared" si="0"/>
        <v>0</v>
      </c>
    </row>
    <row r="7" spans="1:12" s="111" customFormat="1" ht="13.35" customHeight="1" x14ac:dyDescent="0.25">
      <c r="A7" s="57" t="s">
        <v>70</v>
      </c>
      <c r="B7" s="106"/>
      <c r="C7" s="18">
        <v>0</v>
      </c>
      <c r="D7" s="18">
        <v>0</v>
      </c>
      <c r="E7" s="110">
        <v>0</v>
      </c>
      <c r="F7" s="17">
        <v>0</v>
      </c>
      <c r="G7" s="18">
        <v>0</v>
      </c>
      <c r="H7" s="19">
        <v>0</v>
      </c>
      <c r="I7" s="17">
        <v>0</v>
      </c>
      <c r="J7" s="18">
        <v>0</v>
      </c>
      <c r="K7" s="19">
        <v>0</v>
      </c>
      <c r="L7" s="2"/>
    </row>
    <row r="8" spans="1:12" s="111" customFormat="1" ht="13.35" customHeight="1" x14ac:dyDescent="0.25">
      <c r="A8" s="112" t="s">
        <v>71</v>
      </c>
      <c r="B8" s="106"/>
      <c r="C8" s="133">
        <v>0</v>
      </c>
      <c r="D8" s="133">
        <v>0</v>
      </c>
      <c r="E8" s="348">
        <v>0</v>
      </c>
      <c r="F8" s="349">
        <v>0</v>
      </c>
      <c r="G8" s="133">
        <v>0</v>
      </c>
      <c r="H8" s="132">
        <v>0</v>
      </c>
      <c r="I8" s="349">
        <v>0</v>
      </c>
      <c r="J8" s="133">
        <v>0</v>
      </c>
      <c r="K8" s="348">
        <v>0</v>
      </c>
      <c r="L8" s="2"/>
    </row>
    <row r="9" spans="1:12" s="111" customFormat="1" ht="13.35" customHeight="1" x14ac:dyDescent="0.25">
      <c r="A9" s="112" t="s">
        <v>72</v>
      </c>
      <c r="B9" s="106"/>
      <c r="C9" s="133">
        <v>0</v>
      </c>
      <c r="D9" s="133">
        <v>0</v>
      </c>
      <c r="E9" s="348">
        <v>0</v>
      </c>
      <c r="F9" s="349">
        <v>0</v>
      </c>
      <c r="G9" s="133">
        <v>0</v>
      </c>
      <c r="H9" s="132">
        <v>0</v>
      </c>
      <c r="I9" s="349">
        <v>0</v>
      </c>
      <c r="J9" s="133">
        <v>0</v>
      </c>
      <c r="K9" s="348">
        <v>0</v>
      </c>
      <c r="L9" s="116"/>
    </row>
    <row r="10" spans="1:12" s="111" customFormat="1" ht="13.35" customHeight="1" x14ac:dyDescent="0.25">
      <c r="A10" s="112" t="s">
        <v>73</v>
      </c>
      <c r="B10" s="106"/>
      <c r="C10" s="133">
        <v>0</v>
      </c>
      <c r="D10" s="133">
        <v>0</v>
      </c>
      <c r="E10" s="348">
        <v>0</v>
      </c>
      <c r="F10" s="349">
        <v>0</v>
      </c>
      <c r="G10" s="133">
        <v>0</v>
      </c>
      <c r="H10" s="132">
        <v>0</v>
      </c>
      <c r="I10" s="349">
        <v>0</v>
      </c>
      <c r="J10" s="133">
        <v>0</v>
      </c>
      <c r="K10" s="348">
        <v>0</v>
      </c>
      <c r="L10" s="116"/>
    </row>
    <row r="11" spans="1:12" s="111" customFormat="1" ht="13.35" customHeight="1" x14ac:dyDescent="0.25">
      <c r="A11" s="112" t="s">
        <v>74</v>
      </c>
      <c r="B11" s="106"/>
      <c r="C11" s="133">
        <v>0</v>
      </c>
      <c r="D11" s="133">
        <v>0</v>
      </c>
      <c r="E11" s="348">
        <v>0</v>
      </c>
      <c r="F11" s="349">
        <v>0</v>
      </c>
      <c r="G11" s="133">
        <v>0</v>
      </c>
      <c r="H11" s="132">
        <v>0</v>
      </c>
      <c r="I11" s="349">
        <v>0</v>
      </c>
      <c r="J11" s="133">
        <v>0</v>
      </c>
      <c r="K11" s="348">
        <v>0</v>
      </c>
      <c r="L11" s="116"/>
    </row>
    <row r="12" spans="1:12" s="111" customFormat="1" ht="13.35" customHeight="1" x14ac:dyDescent="0.25">
      <c r="A12" s="57" t="s">
        <v>75</v>
      </c>
      <c r="B12" s="106"/>
      <c r="C12" s="22">
        <v>0</v>
      </c>
      <c r="D12" s="22">
        <v>0</v>
      </c>
      <c r="E12" s="115">
        <v>0</v>
      </c>
      <c r="F12" s="21">
        <v>0</v>
      </c>
      <c r="G12" s="22">
        <v>0</v>
      </c>
      <c r="H12" s="23">
        <v>0</v>
      </c>
      <c r="I12" s="117">
        <v>0</v>
      </c>
      <c r="J12" s="22">
        <v>0</v>
      </c>
      <c r="K12" s="23">
        <v>0</v>
      </c>
      <c r="L12" s="116"/>
    </row>
    <row r="13" spans="1:12" s="111" customFormat="1" ht="13.35" customHeight="1" x14ac:dyDescent="0.25">
      <c r="A13" s="112" t="s">
        <v>76</v>
      </c>
      <c r="B13" s="106"/>
      <c r="C13" s="133">
        <v>0</v>
      </c>
      <c r="D13" s="133">
        <v>0</v>
      </c>
      <c r="E13" s="134">
        <v>0</v>
      </c>
      <c r="F13" s="135">
        <v>0</v>
      </c>
      <c r="G13" s="133">
        <v>0</v>
      </c>
      <c r="H13" s="136">
        <v>0</v>
      </c>
      <c r="I13" s="251">
        <v>0</v>
      </c>
      <c r="J13" s="133">
        <v>0</v>
      </c>
      <c r="K13" s="136">
        <v>0</v>
      </c>
      <c r="L13" s="116"/>
    </row>
    <row r="14" spans="1:12" s="111" customFormat="1" ht="13.35" customHeight="1" x14ac:dyDescent="0.25">
      <c r="A14" s="112" t="s">
        <v>77</v>
      </c>
      <c r="B14" s="106"/>
      <c r="C14" s="133">
        <v>0</v>
      </c>
      <c r="D14" s="133">
        <v>0</v>
      </c>
      <c r="E14" s="134">
        <v>0</v>
      </c>
      <c r="F14" s="135">
        <v>0</v>
      </c>
      <c r="G14" s="133">
        <v>0</v>
      </c>
      <c r="H14" s="136">
        <v>0</v>
      </c>
      <c r="I14" s="251">
        <v>0</v>
      </c>
      <c r="J14" s="133">
        <v>0</v>
      </c>
      <c r="K14" s="136">
        <v>0</v>
      </c>
      <c r="L14" s="116"/>
    </row>
    <row r="15" spans="1:12" s="111" customFormat="1" ht="13.35" customHeight="1" x14ac:dyDescent="0.25">
      <c r="A15" s="112" t="s">
        <v>78</v>
      </c>
      <c r="B15" s="106"/>
      <c r="C15" s="133">
        <v>0</v>
      </c>
      <c r="D15" s="133">
        <v>0</v>
      </c>
      <c r="E15" s="134">
        <v>0</v>
      </c>
      <c r="F15" s="135">
        <v>0</v>
      </c>
      <c r="G15" s="133">
        <v>0</v>
      </c>
      <c r="H15" s="136">
        <v>0</v>
      </c>
      <c r="I15" s="251">
        <v>0</v>
      </c>
      <c r="J15" s="133">
        <v>0</v>
      </c>
      <c r="K15" s="136">
        <v>0</v>
      </c>
      <c r="L15" s="116"/>
    </row>
    <row r="16" spans="1:12" s="111" customFormat="1" ht="13.35" customHeight="1" x14ac:dyDescent="0.25">
      <c r="A16" s="57" t="s">
        <v>79</v>
      </c>
      <c r="B16" s="106"/>
      <c r="C16" s="22">
        <v>0</v>
      </c>
      <c r="D16" s="22">
        <v>0</v>
      </c>
      <c r="E16" s="115">
        <v>0</v>
      </c>
      <c r="F16" s="21">
        <v>0</v>
      </c>
      <c r="G16" s="22">
        <v>0</v>
      </c>
      <c r="H16" s="23">
        <v>0</v>
      </c>
      <c r="I16" s="117">
        <v>0</v>
      </c>
      <c r="J16" s="22">
        <v>0</v>
      </c>
      <c r="K16" s="23">
        <v>0</v>
      </c>
      <c r="L16" s="116"/>
    </row>
    <row r="17" spans="1:12" s="111" customFormat="1" ht="13.35" customHeight="1" x14ac:dyDescent="0.25">
      <c r="A17" s="112" t="s">
        <v>80</v>
      </c>
      <c r="B17" s="106"/>
      <c r="C17" s="133">
        <v>0</v>
      </c>
      <c r="D17" s="133">
        <v>0</v>
      </c>
      <c r="E17" s="134">
        <v>0</v>
      </c>
      <c r="F17" s="135">
        <v>0</v>
      </c>
      <c r="G17" s="133">
        <v>0</v>
      </c>
      <c r="H17" s="136">
        <v>0</v>
      </c>
      <c r="I17" s="251">
        <v>0</v>
      </c>
      <c r="J17" s="133">
        <v>0</v>
      </c>
      <c r="K17" s="136">
        <v>0</v>
      </c>
      <c r="L17" s="116"/>
    </row>
    <row r="18" spans="1:12" s="111" customFormat="1" ht="13.35" customHeight="1" x14ac:dyDescent="0.25">
      <c r="A18" s="112" t="s">
        <v>81</v>
      </c>
      <c r="B18" s="106"/>
      <c r="C18" s="133">
        <v>0</v>
      </c>
      <c r="D18" s="133">
        <v>0</v>
      </c>
      <c r="E18" s="134">
        <v>0</v>
      </c>
      <c r="F18" s="135">
        <v>0</v>
      </c>
      <c r="G18" s="133">
        <v>0</v>
      </c>
      <c r="H18" s="136">
        <v>0</v>
      </c>
      <c r="I18" s="251">
        <v>0</v>
      </c>
      <c r="J18" s="133">
        <v>0</v>
      </c>
      <c r="K18" s="136">
        <v>0</v>
      </c>
      <c r="L18" s="116"/>
    </row>
    <row r="19" spans="1:12" s="111" customFormat="1" ht="13.35" customHeight="1" x14ac:dyDescent="0.25">
      <c r="A19" s="112" t="s">
        <v>82</v>
      </c>
      <c r="B19" s="106"/>
      <c r="C19" s="133">
        <v>0</v>
      </c>
      <c r="D19" s="133">
        <v>0</v>
      </c>
      <c r="E19" s="134">
        <v>0</v>
      </c>
      <c r="F19" s="135">
        <v>0</v>
      </c>
      <c r="G19" s="133">
        <v>0</v>
      </c>
      <c r="H19" s="136">
        <v>0</v>
      </c>
      <c r="I19" s="251">
        <v>0</v>
      </c>
      <c r="J19" s="133">
        <v>0</v>
      </c>
      <c r="K19" s="136">
        <v>0</v>
      </c>
      <c r="L19" s="116"/>
    </row>
    <row r="20" spans="1:12" s="111" customFormat="1" ht="13.35" customHeight="1" x14ac:dyDescent="0.25">
      <c r="A20" s="112" t="s">
        <v>83</v>
      </c>
      <c r="B20" s="106"/>
      <c r="C20" s="133">
        <v>0</v>
      </c>
      <c r="D20" s="133">
        <v>0</v>
      </c>
      <c r="E20" s="134">
        <v>0</v>
      </c>
      <c r="F20" s="135">
        <v>0</v>
      </c>
      <c r="G20" s="133">
        <v>0</v>
      </c>
      <c r="H20" s="136">
        <v>0</v>
      </c>
      <c r="I20" s="251">
        <v>0</v>
      </c>
      <c r="J20" s="133">
        <v>0</v>
      </c>
      <c r="K20" s="136">
        <v>0</v>
      </c>
      <c r="L20" s="116"/>
    </row>
    <row r="21" spans="1:12" s="111" customFormat="1" ht="13.35" customHeight="1" x14ac:dyDescent="0.25">
      <c r="A21" s="112" t="s">
        <v>84</v>
      </c>
      <c r="B21" s="106"/>
      <c r="C21" s="133">
        <v>0</v>
      </c>
      <c r="D21" s="133">
        <v>0</v>
      </c>
      <c r="E21" s="134">
        <v>0</v>
      </c>
      <c r="F21" s="135">
        <v>0</v>
      </c>
      <c r="G21" s="133">
        <v>0</v>
      </c>
      <c r="H21" s="136">
        <v>0</v>
      </c>
      <c r="I21" s="251">
        <v>0</v>
      </c>
      <c r="J21" s="133">
        <v>0</v>
      </c>
      <c r="K21" s="136">
        <v>0</v>
      </c>
      <c r="L21" s="116"/>
    </row>
    <row r="22" spans="1:12" s="111" customFormat="1" ht="13.35" customHeight="1" x14ac:dyDescent="0.25">
      <c r="A22" s="112" t="s">
        <v>85</v>
      </c>
      <c r="B22" s="106"/>
      <c r="C22" s="133">
        <v>0</v>
      </c>
      <c r="D22" s="133">
        <v>0</v>
      </c>
      <c r="E22" s="134">
        <v>0</v>
      </c>
      <c r="F22" s="135">
        <v>0</v>
      </c>
      <c r="G22" s="133">
        <v>0</v>
      </c>
      <c r="H22" s="136">
        <v>0</v>
      </c>
      <c r="I22" s="251">
        <v>0</v>
      </c>
      <c r="J22" s="133">
        <v>0</v>
      </c>
      <c r="K22" s="136">
        <v>0</v>
      </c>
      <c r="L22" s="2"/>
    </row>
    <row r="23" spans="1:12" s="111" customFormat="1" ht="13.35" customHeight="1" x14ac:dyDescent="0.25">
      <c r="A23" s="112" t="s">
        <v>86</v>
      </c>
      <c r="B23" s="106"/>
      <c r="C23" s="133">
        <v>0</v>
      </c>
      <c r="D23" s="133">
        <v>0</v>
      </c>
      <c r="E23" s="134">
        <v>0</v>
      </c>
      <c r="F23" s="135">
        <v>0</v>
      </c>
      <c r="G23" s="133">
        <v>0</v>
      </c>
      <c r="H23" s="136">
        <v>0</v>
      </c>
      <c r="I23" s="251">
        <v>0</v>
      </c>
      <c r="J23" s="133">
        <v>0</v>
      </c>
      <c r="K23" s="136">
        <v>0</v>
      </c>
      <c r="L23" s="116"/>
    </row>
    <row r="24" spans="1:12" s="111" customFormat="1" ht="13.35" customHeight="1" x14ac:dyDescent="0.25">
      <c r="A24" s="112" t="s">
        <v>87</v>
      </c>
      <c r="B24" s="106"/>
      <c r="C24" s="133">
        <v>0</v>
      </c>
      <c r="D24" s="133">
        <v>0</v>
      </c>
      <c r="E24" s="134">
        <v>0</v>
      </c>
      <c r="F24" s="135">
        <v>0</v>
      </c>
      <c r="G24" s="133">
        <v>0</v>
      </c>
      <c r="H24" s="136">
        <v>0</v>
      </c>
      <c r="I24" s="251">
        <v>0</v>
      </c>
      <c r="J24" s="133">
        <v>0</v>
      </c>
      <c r="K24" s="136">
        <v>0</v>
      </c>
      <c r="L24" s="116"/>
    </row>
    <row r="25" spans="1:12" s="111" customFormat="1" ht="13.35" customHeight="1" x14ac:dyDescent="0.25">
      <c r="A25" s="112" t="s">
        <v>74</v>
      </c>
      <c r="B25" s="106"/>
      <c r="C25" s="133">
        <v>0</v>
      </c>
      <c r="D25" s="133">
        <v>0</v>
      </c>
      <c r="E25" s="134">
        <v>0</v>
      </c>
      <c r="F25" s="135">
        <v>0</v>
      </c>
      <c r="G25" s="133">
        <v>0</v>
      </c>
      <c r="H25" s="136">
        <v>0</v>
      </c>
      <c r="I25" s="251">
        <v>0</v>
      </c>
      <c r="J25" s="133">
        <v>0</v>
      </c>
      <c r="K25" s="136">
        <v>0</v>
      </c>
      <c r="L25" s="116"/>
    </row>
    <row r="26" spans="1:12" ht="13.35" customHeight="1" x14ac:dyDescent="0.2">
      <c r="A26" s="57" t="s">
        <v>88</v>
      </c>
      <c r="B26" s="106"/>
      <c r="C26" s="22">
        <v>0</v>
      </c>
      <c r="D26" s="22">
        <v>0</v>
      </c>
      <c r="E26" s="115">
        <v>0</v>
      </c>
      <c r="F26" s="21">
        <v>0</v>
      </c>
      <c r="G26" s="22">
        <v>0</v>
      </c>
      <c r="H26" s="23">
        <v>0</v>
      </c>
      <c r="I26" s="117">
        <v>0</v>
      </c>
      <c r="J26" s="22">
        <v>0</v>
      </c>
      <c r="K26" s="23">
        <v>0</v>
      </c>
    </row>
    <row r="27" spans="1:12" ht="13.35" customHeight="1" x14ac:dyDescent="0.2">
      <c r="A27" s="112" t="s">
        <v>89</v>
      </c>
      <c r="B27" s="106"/>
      <c r="C27" s="133">
        <v>0</v>
      </c>
      <c r="D27" s="133">
        <v>0</v>
      </c>
      <c r="E27" s="134">
        <v>0</v>
      </c>
      <c r="F27" s="135">
        <v>0</v>
      </c>
      <c r="G27" s="133">
        <v>0</v>
      </c>
      <c r="H27" s="136">
        <v>0</v>
      </c>
      <c r="I27" s="251">
        <v>0</v>
      </c>
      <c r="J27" s="133">
        <v>0</v>
      </c>
      <c r="K27" s="136">
        <v>0</v>
      </c>
    </row>
    <row r="28" spans="1:12" ht="13.35" customHeight="1" x14ac:dyDescent="0.2">
      <c r="A28" s="112" t="s">
        <v>90</v>
      </c>
      <c r="B28" s="106"/>
      <c r="C28" s="133">
        <v>0</v>
      </c>
      <c r="D28" s="133">
        <v>0</v>
      </c>
      <c r="E28" s="134">
        <v>0</v>
      </c>
      <c r="F28" s="135">
        <v>0</v>
      </c>
      <c r="G28" s="133">
        <v>0</v>
      </c>
      <c r="H28" s="136">
        <v>0</v>
      </c>
      <c r="I28" s="251">
        <v>0</v>
      </c>
      <c r="J28" s="133">
        <v>0</v>
      </c>
      <c r="K28" s="136">
        <v>0</v>
      </c>
      <c r="L28" s="116"/>
    </row>
    <row r="29" spans="1:12" ht="13.35" customHeight="1" x14ac:dyDescent="0.2">
      <c r="A29" s="112" t="s">
        <v>91</v>
      </c>
      <c r="B29" s="106"/>
      <c r="C29" s="133">
        <v>0</v>
      </c>
      <c r="D29" s="133">
        <v>0</v>
      </c>
      <c r="E29" s="134">
        <v>0</v>
      </c>
      <c r="F29" s="135">
        <v>0</v>
      </c>
      <c r="G29" s="133">
        <v>0</v>
      </c>
      <c r="H29" s="136">
        <v>0</v>
      </c>
      <c r="I29" s="251">
        <v>0</v>
      </c>
      <c r="J29" s="133">
        <v>0</v>
      </c>
      <c r="K29" s="136">
        <v>0</v>
      </c>
      <c r="L29" s="116"/>
    </row>
    <row r="30" spans="1:12" ht="13.35" customHeight="1" x14ac:dyDescent="0.2">
      <c r="A30" s="112" t="s">
        <v>92</v>
      </c>
      <c r="B30" s="106"/>
      <c r="C30" s="133">
        <v>0</v>
      </c>
      <c r="D30" s="133">
        <v>0</v>
      </c>
      <c r="E30" s="134">
        <v>0</v>
      </c>
      <c r="F30" s="135">
        <v>0</v>
      </c>
      <c r="G30" s="133">
        <v>0</v>
      </c>
      <c r="H30" s="136">
        <v>0</v>
      </c>
      <c r="I30" s="251">
        <v>0</v>
      </c>
      <c r="J30" s="133">
        <v>0</v>
      </c>
      <c r="K30" s="136">
        <v>0</v>
      </c>
      <c r="L30" s="116"/>
    </row>
    <row r="31" spans="1:12" ht="13.35" customHeight="1" x14ac:dyDescent="0.2">
      <c r="A31" s="112" t="s">
        <v>93</v>
      </c>
      <c r="B31" s="106"/>
      <c r="C31" s="133">
        <v>0</v>
      </c>
      <c r="D31" s="133">
        <v>0</v>
      </c>
      <c r="E31" s="134">
        <v>0</v>
      </c>
      <c r="F31" s="135">
        <v>0</v>
      </c>
      <c r="G31" s="133">
        <v>0</v>
      </c>
      <c r="H31" s="136">
        <v>0</v>
      </c>
      <c r="I31" s="251">
        <v>0</v>
      </c>
      <c r="J31" s="133">
        <v>0</v>
      </c>
      <c r="K31" s="136">
        <v>0</v>
      </c>
      <c r="L31" s="116"/>
    </row>
    <row r="32" spans="1:12" ht="13.35" customHeight="1" x14ac:dyDescent="0.2">
      <c r="A32" s="112" t="s">
        <v>94</v>
      </c>
      <c r="B32" s="106"/>
      <c r="C32" s="133">
        <v>0</v>
      </c>
      <c r="D32" s="133">
        <v>0</v>
      </c>
      <c r="E32" s="134">
        <v>0</v>
      </c>
      <c r="F32" s="135">
        <v>0</v>
      </c>
      <c r="G32" s="133">
        <v>0</v>
      </c>
      <c r="H32" s="136">
        <v>0</v>
      </c>
      <c r="I32" s="251">
        <v>0</v>
      </c>
      <c r="J32" s="133">
        <v>0</v>
      </c>
      <c r="K32" s="136">
        <v>0</v>
      </c>
      <c r="L32" s="116"/>
    </row>
    <row r="33" spans="1:12" ht="13.35" customHeight="1" x14ac:dyDescent="0.2">
      <c r="A33" s="112" t="s">
        <v>95</v>
      </c>
      <c r="B33" s="106"/>
      <c r="C33" s="133">
        <v>0</v>
      </c>
      <c r="D33" s="133">
        <v>0</v>
      </c>
      <c r="E33" s="134">
        <v>0</v>
      </c>
      <c r="F33" s="135">
        <v>0</v>
      </c>
      <c r="G33" s="133">
        <v>0</v>
      </c>
      <c r="H33" s="136">
        <v>0</v>
      </c>
      <c r="I33" s="251">
        <v>0</v>
      </c>
      <c r="J33" s="133">
        <v>0</v>
      </c>
      <c r="K33" s="136">
        <v>0</v>
      </c>
      <c r="L33" s="116"/>
    </row>
    <row r="34" spans="1:12" ht="13.35" customHeight="1" x14ac:dyDescent="0.2">
      <c r="A34" s="112" t="s">
        <v>96</v>
      </c>
      <c r="B34" s="106"/>
      <c r="C34" s="133">
        <v>0</v>
      </c>
      <c r="D34" s="133">
        <v>0</v>
      </c>
      <c r="E34" s="134">
        <v>0</v>
      </c>
      <c r="F34" s="135">
        <v>0</v>
      </c>
      <c r="G34" s="133">
        <v>0</v>
      </c>
      <c r="H34" s="136">
        <v>0</v>
      </c>
      <c r="I34" s="251">
        <v>0</v>
      </c>
      <c r="J34" s="133">
        <v>0</v>
      </c>
      <c r="K34" s="136">
        <v>0</v>
      </c>
      <c r="L34" s="116"/>
    </row>
    <row r="35" spans="1:12" ht="13.35" customHeight="1" x14ac:dyDescent="0.2">
      <c r="A35" s="112" t="s">
        <v>97</v>
      </c>
      <c r="B35" s="106"/>
      <c r="C35" s="133">
        <v>0</v>
      </c>
      <c r="D35" s="133">
        <v>0</v>
      </c>
      <c r="E35" s="134">
        <v>0</v>
      </c>
      <c r="F35" s="135">
        <v>0</v>
      </c>
      <c r="G35" s="133">
        <v>0</v>
      </c>
      <c r="H35" s="136">
        <v>0</v>
      </c>
      <c r="I35" s="251">
        <v>0</v>
      </c>
      <c r="J35" s="133">
        <v>0</v>
      </c>
      <c r="K35" s="136">
        <v>0</v>
      </c>
      <c r="L35" s="116"/>
    </row>
    <row r="36" spans="1:12" ht="13.35" customHeight="1" x14ac:dyDescent="0.2">
      <c r="A36" s="112" t="s">
        <v>74</v>
      </c>
      <c r="B36" s="106"/>
      <c r="C36" s="133">
        <v>0</v>
      </c>
      <c r="D36" s="133">
        <v>0</v>
      </c>
      <c r="E36" s="134">
        <v>0</v>
      </c>
      <c r="F36" s="135">
        <v>0</v>
      </c>
      <c r="G36" s="133">
        <v>0</v>
      </c>
      <c r="H36" s="136">
        <v>0</v>
      </c>
      <c r="I36" s="251">
        <v>0</v>
      </c>
      <c r="J36" s="133">
        <v>0</v>
      </c>
      <c r="K36" s="136">
        <v>0</v>
      </c>
      <c r="L36" s="116"/>
    </row>
    <row r="37" spans="1:12" ht="13.35" customHeight="1" x14ac:dyDescent="0.2">
      <c r="A37" s="57" t="s">
        <v>98</v>
      </c>
      <c r="B37" s="106"/>
      <c r="C37" s="22">
        <v>0</v>
      </c>
      <c r="D37" s="22">
        <v>0</v>
      </c>
      <c r="E37" s="115">
        <v>0</v>
      </c>
      <c r="F37" s="21">
        <v>0</v>
      </c>
      <c r="G37" s="22">
        <v>0</v>
      </c>
      <c r="H37" s="23">
        <v>0</v>
      </c>
      <c r="I37" s="117">
        <v>0</v>
      </c>
      <c r="J37" s="22">
        <v>0</v>
      </c>
      <c r="K37" s="23">
        <v>0</v>
      </c>
      <c r="L37" s="116"/>
    </row>
    <row r="38" spans="1:12" ht="13.35" customHeight="1" x14ac:dyDescent="0.2">
      <c r="A38" s="112" t="s">
        <v>99</v>
      </c>
      <c r="B38" s="106"/>
      <c r="C38" s="133">
        <v>0</v>
      </c>
      <c r="D38" s="133">
        <v>0</v>
      </c>
      <c r="E38" s="134">
        <v>0</v>
      </c>
      <c r="F38" s="135">
        <v>0</v>
      </c>
      <c r="G38" s="133">
        <v>0</v>
      </c>
      <c r="H38" s="136">
        <v>0</v>
      </c>
      <c r="I38" s="251">
        <v>0</v>
      </c>
      <c r="J38" s="133">
        <v>0</v>
      </c>
      <c r="K38" s="136">
        <v>0</v>
      </c>
      <c r="L38" s="116"/>
    </row>
    <row r="39" spans="1:12" ht="13.35" customHeight="1" x14ac:dyDescent="0.2">
      <c r="A39" s="112" t="s">
        <v>100</v>
      </c>
      <c r="B39" s="106"/>
      <c r="C39" s="133">
        <v>0</v>
      </c>
      <c r="D39" s="133">
        <v>0</v>
      </c>
      <c r="E39" s="134">
        <v>0</v>
      </c>
      <c r="F39" s="135">
        <v>0</v>
      </c>
      <c r="G39" s="133">
        <v>0</v>
      </c>
      <c r="H39" s="136">
        <v>0</v>
      </c>
      <c r="I39" s="251">
        <v>0</v>
      </c>
      <c r="J39" s="133">
        <v>0</v>
      </c>
      <c r="K39" s="136">
        <v>0</v>
      </c>
      <c r="L39" s="116"/>
    </row>
    <row r="40" spans="1:12" ht="13.35" customHeight="1" x14ac:dyDescent="0.2">
      <c r="A40" s="112" t="s">
        <v>101</v>
      </c>
      <c r="B40" s="106"/>
      <c r="C40" s="133">
        <v>0</v>
      </c>
      <c r="D40" s="133">
        <v>0</v>
      </c>
      <c r="E40" s="134">
        <v>0</v>
      </c>
      <c r="F40" s="135">
        <v>0</v>
      </c>
      <c r="G40" s="133">
        <v>0</v>
      </c>
      <c r="H40" s="136">
        <v>0</v>
      </c>
      <c r="I40" s="251">
        <v>0</v>
      </c>
      <c r="J40" s="133">
        <v>0</v>
      </c>
      <c r="K40" s="136">
        <v>0</v>
      </c>
    </row>
    <row r="41" spans="1:12" ht="13.35" customHeight="1" x14ac:dyDescent="0.2">
      <c r="A41" s="112" t="s">
        <v>102</v>
      </c>
      <c r="B41" s="106"/>
      <c r="C41" s="133">
        <v>0</v>
      </c>
      <c r="D41" s="133">
        <v>0</v>
      </c>
      <c r="E41" s="134">
        <v>0</v>
      </c>
      <c r="F41" s="135">
        <v>0</v>
      </c>
      <c r="G41" s="133">
        <v>0</v>
      </c>
      <c r="H41" s="136">
        <v>0</v>
      </c>
      <c r="I41" s="251">
        <v>0</v>
      </c>
      <c r="J41" s="133">
        <v>0</v>
      </c>
      <c r="K41" s="136">
        <v>0</v>
      </c>
      <c r="L41" s="116"/>
    </row>
    <row r="42" spans="1:12" ht="13.35" customHeight="1" x14ac:dyDescent="0.2">
      <c r="A42" s="112" t="s">
        <v>103</v>
      </c>
      <c r="B42" s="106"/>
      <c r="C42" s="133">
        <v>0</v>
      </c>
      <c r="D42" s="133">
        <v>0</v>
      </c>
      <c r="E42" s="134">
        <v>0</v>
      </c>
      <c r="F42" s="135">
        <v>0</v>
      </c>
      <c r="G42" s="133">
        <v>0</v>
      </c>
      <c r="H42" s="136">
        <v>0</v>
      </c>
      <c r="I42" s="251">
        <v>0</v>
      </c>
      <c r="J42" s="133">
        <v>0</v>
      </c>
      <c r="K42" s="136">
        <v>0</v>
      </c>
    </row>
    <row r="43" spans="1:12" ht="13.35" customHeight="1" x14ac:dyDescent="0.2">
      <c r="A43" s="112" t="s">
        <v>74</v>
      </c>
      <c r="B43" s="106"/>
      <c r="C43" s="133">
        <v>0</v>
      </c>
      <c r="D43" s="133">
        <v>0</v>
      </c>
      <c r="E43" s="134">
        <v>0</v>
      </c>
      <c r="F43" s="135">
        <v>0</v>
      </c>
      <c r="G43" s="133">
        <v>0</v>
      </c>
      <c r="H43" s="136">
        <v>0</v>
      </c>
      <c r="I43" s="251">
        <v>0</v>
      </c>
      <c r="J43" s="133">
        <v>0</v>
      </c>
      <c r="K43" s="136">
        <v>0</v>
      </c>
    </row>
    <row r="44" spans="1:12" ht="13.35" customHeight="1" x14ac:dyDescent="0.2">
      <c r="A44" s="57" t="s">
        <v>104</v>
      </c>
      <c r="B44" s="106"/>
      <c r="C44" s="22">
        <v>0</v>
      </c>
      <c r="D44" s="22">
        <v>0</v>
      </c>
      <c r="E44" s="115">
        <v>0</v>
      </c>
      <c r="F44" s="21">
        <v>0</v>
      </c>
      <c r="G44" s="22">
        <v>0</v>
      </c>
      <c r="H44" s="23">
        <v>0</v>
      </c>
      <c r="I44" s="117">
        <v>0</v>
      </c>
      <c r="J44" s="22">
        <v>0</v>
      </c>
      <c r="K44" s="23">
        <v>0</v>
      </c>
    </row>
    <row r="45" spans="1:12" ht="13.35" customHeight="1" x14ac:dyDescent="0.2">
      <c r="A45" s="112" t="s">
        <v>105</v>
      </c>
      <c r="B45" s="106"/>
      <c r="C45" s="133">
        <v>0</v>
      </c>
      <c r="D45" s="133">
        <v>0</v>
      </c>
      <c r="E45" s="134">
        <v>0</v>
      </c>
      <c r="F45" s="135">
        <v>0</v>
      </c>
      <c r="G45" s="133">
        <v>0</v>
      </c>
      <c r="H45" s="136">
        <v>0</v>
      </c>
      <c r="I45" s="251">
        <v>0</v>
      </c>
      <c r="J45" s="133">
        <v>0</v>
      </c>
      <c r="K45" s="136">
        <v>0</v>
      </c>
    </row>
    <row r="46" spans="1:12" ht="13.35" customHeight="1" x14ac:dyDescent="0.2">
      <c r="A46" s="112" t="s">
        <v>106</v>
      </c>
      <c r="B46" s="106"/>
      <c r="C46" s="133">
        <v>0</v>
      </c>
      <c r="D46" s="133">
        <v>0</v>
      </c>
      <c r="E46" s="134">
        <v>0</v>
      </c>
      <c r="F46" s="135">
        <v>0</v>
      </c>
      <c r="G46" s="133">
        <v>0</v>
      </c>
      <c r="H46" s="136">
        <v>0</v>
      </c>
      <c r="I46" s="251">
        <v>0</v>
      </c>
      <c r="J46" s="133">
        <v>0</v>
      </c>
      <c r="K46" s="136">
        <v>0</v>
      </c>
    </row>
    <row r="47" spans="1:12" ht="13.35" customHeight="1" x14ac:dyDescent="0.2">
      <c r="A47" s="112" t="s">
        <v>107</v>
      </c>
      <c r="B47" s="106"/>
      <c r="C47" s="133">
        <v>0</v>
      </c>
      <c r="D47" s="133">
        <v>0</v>
      </c>
      <c r="E47" s="134">
        <v>0</v>
      </c>
      <c r="F47" s="135">
        <v>0</v>
      </c>
      <c r="G47" s="133">
        <v>0</v>
      </c>
      <c r="H47" s="136">
        <v>0</v>
      </c>
      <c r="I47" s="251">
        <v>0</v>
      </c>
      <c r="J47" s="133">
        <v>0</v>
      </c>
      <c r="K47" s="136">
        <v>0</v>
      </c>
    </row>
    <row r="48" spans="1:12" ht="13.35" customHeight="1" x14ac:dyDescent="0.2">
      <c r="A48" s="112" t="s">
        <v>108</v>
      </c>
      <c r="B48" s="106"/>
      <c r="C48" s="133">
        <v>0</v>
      </c>
      <c r="D48" s="133">
        <v>0</v>
      </c>
      <c r="E48" s="134">
        <v>0</v>
      </c>
      <c r="F48" s="135">
        <v>0</v>
      </c>
      <c r="G48" s="133">
        <v>0</v>
      </c>
      <c r="H48" s="136">
        <v>0</v>
      </c>
      <c r="I48" s="251">
        <v>0</v>
      </c>
      <c r="J48" s="133">
        <v>0</v>
      </c>
      <c r="K48" s="136">
        <v>0</v>
      </c>
      <c r="L48" s="116"/>
    </row>
    <row r="49" spans="1:12" ht="13.35" customHeight="1" x14ac:dyDescent="0.2">
      <c r="A49" s="112" t="s">
        <v>109</v>
      </c>
      <c r="B49" s="106"/>
      <c r="C49" s="133">
        <v>0</v>
      </c>
      <c r="D49" s="133">
        <v>0</v>
      </c>
      <c r="E49" s="134">
        <v>0</v>
      </c>
      <c r="F49" s="135">
        <v>0</v>
      </c>
      <c r="G49" s="133">
        <v>0</v>
      </c>
      <c r="H49" s="136">
        <v>0</v>
      </c>
      <c r="I49" s="251">
        <v>0</v>
      </c>
      <c r="J49" s="133">
        <v>0</v>
      </c>
      <c r="K49" s="136">
        <v>0</v>
      </c>
    </row>
    <row r="50" spans="1:12" ht="13.35" customHeight="1" x14ac:dyDescent="0.2">
      <c r="A50" s="112" t="s">
        <v>110</v>
      </c>
      <c r="B50" s="106"/>
      <c r="C50" s="133">
        <v>0</v>
      </c>
      <c r="D50" s="133">
        <v>0</v>
      </c>
      <c r="E50" s="134">
        <v>0</v>
      </c>
      <c r="F50" s="135">
        <v>0</v>
      </c>
      <c r="G50" s="133">
        <v>0</v>
      </c>
      <c r="H50" s="136">
        <v>0</v>
      </c>
      <c r="I50" s="251">
        <v>0</v>
      </c>
      <c r="J50" s="133">
        <v>0</v>
      </c>
      <c r="K50" s="136">
        <v>0</v>
      </c>
    </row>
    <row r="51" spans="1:12" ht="13.35" customHeight="1" x14ac:dyDescent="0.2">
      <c r="A51" s="112" t="s">
        <v>74</v>
      </c>
      <c r="B51" s="106"/>
      <c r="C51" s="133">
        <v>0</v>
      </c>
      <c r="D51" s="133">
        <v>0</v>
      </c>
      <c r="E51" s="134">
        <v>0</v>
      </c>
      <c r="F51" s="135">
        <v>0</v>
      </c>
      <c r="G51" s="133">
        <v>0</v>
      </c>
      <c r="H51" s="136">
        <v>0</v>
      </c>
      <c r="I51" s="251">
        <v>0</v>
      </c>
      <c r="J51" s="133">
        <v>0</v>
      </c>
      <c r="K51" s="136">
        <v>0</v>
      </c>
    </row>
    <row r="52" spans="1:12" ht="13.35" customHeight="1" x14ac:dyDescent="0.2">
      <c r="A52" s="57" t="s">
        <v>111</v>
      </c>
      <c r="B52" s="106"/>
      <c r="C52" s="22">
        <v>0</v>
      </c>
      <c r="D52" s="22">
        <v>0</v>
      </c>
      <c r="E52" s="115">
        <v>0</v>
      </c>
      <c r="F52" s="21">
        <v>0</v>
      </c>
      <c r="G52" s="22">
        <v>0</v>
      </c>
      <c r="H52" s="23">
        <v>0</v>
      </c>
      <c r="I52" s="117">
        <v>0</v>
      </c>
      <c r="J52" s="22">
        <v>0</v>
      </c>
      <c r="K52" s="23">
        <v>0</v>
      </c>
      <c r="L52" s="116"/>
    </row>
    <row r="53" spans="1:12" ht="13.35" customHeight="1" x14ac:dyDescent="0.2">
      <c r="A53" s="112" t="s">
        <v>112</v>
      </c>
      <c r="B53" s="106"/>
      <c r="C53" s="133">
        <v>0</v>
      </c>
      <c r="D53" s="133">
        <v>0</v>
      </c>
      <c r="E53" s="134">
        <v>0</v>
      </c>
      <c r="F53" s="135">
        <v>0</v>
      </c>
      <c r="G53" s="133">
        <v>0</v>
      </c>
      <c r="H53" s="136">
        <v>0</v>
      </c>
      <c r="I53" s="251">
        <v>0</v>
      </c>
      <c r="J53" s="133">
        <v>0</v>
      </c>
      <c r="K53" s="136">
        <v>0</v>
      </c>
    </row>
    <row r="54" spans="1:12" ht="13.35" customHeight="1" x14ac:dyDescent="0.2">
      <c r="A54" s="112" t="s">
        <v>113</v>
      </c>
      <c r="B54" s="106"/>
      <c r="C54" s="133">
        <v>0</v>
      </c>
      <c r="D54" s="133">
        <v>0</v>
      </c>
      <c r="E54" s="134">
        <v>0</v>
      </c>
      <c r="F54" s="135">
        <v>0</v>
      </c>
      <c r="G54" s="133">
        <v>0</v>
      </c>
      <c r="H54" s="136">
        <v>0</v>
      </c>
      <c r="I54" s="251">
        <v>0</v>
      </c>
      <c r="J54" s="133">
        <v>0</v>
      </c>
      <c r="K54" s="136">
        <v>0</v>
      </c>
      <c r="L54" s="116"/>
    </row>
    <row r="55" spans="1:12" ht="13.35" customHeight="1" x14ac:dyDescent="0.2">
      <c r="A55" s="112" t="s">
        <v>114</v>
      </c>
      <c r="B55" s="106"/>
      <c r="C55" s="133">
        <v>0</v>
      </c>
      <c r="D55" s="133">
        <v>0</v>
      </c>
      <c r="E55" s="134">
        <v>0</v>
      </c>
      <c r="F55" s="135">
        <v>0</v>
      </c>
      <c r="G55" s="133">
        <v>0</v>
      </c>
      <c r="H55" s="136">
        <v>0</v>
      </c>
      <c r="I55" s="251">
        <v>0</v>
      </c>
      <c r="J55" s="133">
        <v>0</v>
      </c>
      <c r="K55" s="136">
        <v>0</v>
      </c>
      <c r="L55" s="116"/>
    </row>
    <row r="56" spans="1:12" ht="13.35" customHeight="1" x14ac:dyDescent="0.2">
      <c r="A56" s="112" t="s">
        <v>76</v>
      </c>
      <c r="B56" s="106"/>
      <c r="C56" s="133">
        <v>0</v>
      </c>
      <c r="D56" s="133">
        <v>0</v>
      </c>
      <c r="E56" s="134">
        <v>0</v>
      </c>
      <c r="F56" s="135">
        <v>0</v>
      </c>
      <c r="G56" s="133">
        <v>0</v>
      </c>
      <c r="H56" s="136">
        <v>0</v>
      </c>
      <c r="I56" s="251">
        <v>0</v>
      </c>
      <c r="J56" s="133">
        <v>0</v>
      </c>
      <c r="K56" s="136">
        <v>0</v>
      </c>
      <c r="L56" s="116"/>
    </row>
    <row r="57" spans="1:12" ht="13.35" customHeight="1" x14ac:dyDescent="0.2">
      <c r="A57" s="112" t="s">
        <v>77</v>
      </c>
      <c r="B57" s="106"/>
      <c r="C57" s="133">
        <v>0</v>
      </c>
      <c r="D57" s="133">
        <v>0</v>
      </c>
      <c r="E57" s="134">
        <v>0</v>
      </c>
      <c r="F57" s="135">
        <v>0</v>
      </c>
      <c r="G57" s="133">
        <v>0</v>
      </c>
      <c r="H57" s="136">
        <v>0</v>
      </c>
      <c r="I57" s="251">
        <v>0</v>
      </c>
      <c r="J57" s="133">
        <v>0</v>
      </c>
      <c r="K57" s="136">
        <v>0</v>
      </c>
      <c r="L57" s="116"/>
    </row>
    <row r="58" spans="1:12" ht="13.35" customHeight="1" x14ac:dyDescent="0.2">
      <c r="A58" s="112" t="s">
        <v>78</v>
      </c>
      <c r="B58" s="106"/>
      <c r="C58" s="133">
        <v>0</v>
      </c>
      <c r="D58" s="133">
        <v>0</v>
      </c>
      <c r="E58" s="134">
        <v>0</v>
      </c>
      <c r="F58" s="135">
        <v>0</v>
      </c>
      <c r="G58" s="133">
        <v>0</v>
      </c>
      <c r="H58" s="136">
        <v>0</v>
      </c>
      <c r="I58" s="251">
        <v>0</v>
      </c>
      <c r="J58" s="133">
        <v>0</v>
      </c>
      <c r="K58" s="136">
        <v>0</v>
      </c>
    </row>
    <row r="59" spans="1:12" ht="13.35" customHeight="1" x14ac:dyDescent="0.2">
      <c r="A59" s="112" t="s">
        <v>84</v>
      </c>
      <c r="B59" s="106"/>
      <c r="C59" s="133">
        <v>0</v>
      </c>
      <c r="D59" s="133">
        <v>0</v>
      </c>
      <c r="E59" s="134">
        <v>0</v>
      </c>
      <c r="F59" s="135">
        <v>0</v>
      </c>
      <c r="G59" s="133">
        <v>0</v>
      </c>
      <c r="H59" s="136">
        <v>0</v>
      </c>
      <c r="I59" s="251">
        <v>0</v>
      </c>
      <c r="J59" s="133">
        <v>0</v>
      </c>
      <c r="K59" s="136">
        <v>0</v>
      </c>
      <c r="L59" s="116"/>
    </row>
    <row r="60" spans="1:12" ht="13.35" customHeight="1" x14ac:dyDescent="0.2">
      <c r="A60" s="112" t="s">
        <v>87</v>
      </c>
      <c r="B60" s="106"/>
      <c r="C60" s="133">
        <v>0</v>
      </c>
      <c r="D60" s="133">
        <v>0</v>
      </c>
      <c r="E60" s="134">
        <v>0</v>
      </c>
      <c r="F60" s="135">
        <v>0</v>
      </c>
      <c r="G60" s="133">
        <v>0</v>
      </c>
      <c r="H60" s="136">
        <v>0</v>
      </c>
      <c r="I60" s="251">
        <v>0</v>
      </c>
      <c r="J60" s="133">
        <v>0</v>
      </c>
      <c r="K60" s="136">
        <v>0</v>
      </c>
      <c r="L60" s="116"/>
    </row>
    <row r="61" spans="1:12" ht="13.35" customHeight="1" x14ac:dyDescent="0.2">
      <c r="A61" s="112" t="s">
        <v>74</v>
      </c>
      <c r="B61" s="106"/>
      <c r="C61" s="133">
        <v>0</v>
      </c>
      <c r="D61" s="133">
        <v>0</v>
      </c>
      <c r="E61" s="134">
        <v>0</v>
      </c>
      <c r="F61" s="135">
        <v>0</v>
      </c>
      <c r="G61" s="133">
        <v>0</v>
      </c>
      <c r="H61" s="136">
        <v>0</v>
      </c>
      <c r="I61" s="251">
        <v>0</v>
      </c>
      <c r="J61" s="133">
        <v>0</v>
      </c>
      <c r="K61" s="136">
        <v>0</v>
      </c>
      <c r="L61" s="116"/>
    </row>
    <row r="62" spans="1:12" ht="13.35" customHeight="1" x14ac:dyDescent="0.2">
      <c r="A62" s="57" t="s">
        <v>115</v>
      </c>
      <c r="B62" s="106"/>
      <c r="C62" s="22">
        <v>0</v>
      </c>
      <c r="D62" s="22">
        <v>0</v>
      </c>
      <c r="E62" s="115">
        <v>0</v>
      </c>
      <c r="F62" s="21">
        <v>0</v>
      </c>
      <c r="G62" s="22">
        <v>0</v>
      </c>
      <c r="H62" s="23">
        <v>0</v>
      </c>
      <c r="I62" s="117">
        <v>0</v>
      </c>
      <c r="J62" s="22">
        <v>0</v>
      </c>
      <c r="K62" s="23">
        <v>0</v>
      </c>
      <c r="L62" s="116"/>
    </row>
    <row r="63" spans="1:12" ht="13.35" customHeight="1" x14ac:dyDescent="0.2">
      <c r="A63" s="112" t="s">
        <v>116</v>
      </c>
      <c r="B63" s="106"/>
      <c r="C63" s="133">
        <v>0</v>
      </c>
      <c r="D63" s="133">
        <v>0</v>
      </c>
      <c r="E63" s="134">
        <v>0</v>
      </c>
      <c r="F63" s="135">
        <v>0</v>
      </c>
      <c r="G63" s="133">
        <v>0</v>
      </c>
      <c r="H63" s="136">
        <v>0</v>
      </c>
      <c r="I63" s="251">
        <v>0</v>
      </c>
      <c r="J63" s="133">
        <v>0</v>
      </c>
      <c r="K63" s="136">
        <v>0</v>
      </c>
      <c r="L63" s="116"/>
    </row>
    <row r="64" spans="1:12" ht="13.35" customHeight="1" x14ac:dyDescent="0.2">
      <c r="A64" s="112" t="s">
        <v>117</v>
      </c>
      <c r="B64" s="106"/>
      <c r="C64" s="133">
        <v>0</v>
      </c>
      <c r="D64" s="133">
        <v>0</v>
      </c>
      <c r="E64" s="134">
        <v>0</v>
      </c>
      <c r="F64" s="135">
        <v>0</v>
      </c>
      <c r="G64" s="133">
        <v>0</v>
      </c>
      <c r="H64" s="136">
        <v>0</v>
      </c>
      <c r="I64" s="251">
        <v>0</v>
      </c>
      <c r="J64" s="133">
        <v>0</v>
      </c>
      <c r="K64" s="136">
        <v>0</v>
      </c>
    </row>
    <row r="65" spans="1:11" ht="13.35" customHeight="1" x14ac:dyDescent="0.2">
      <c r="A65" s="112" t="s">
        <v>118</v>
      </c>
      <c r="B65" s="106"/>
      <c r="C65" s="133">
        <v>0</v>
      </c>
      <c r="D65" s="133">
        <v>0</v>
      </c>
      <c r="E65" s="134">
        <v>0</v>
      </c>
      <c r="F65" s="135">
        <v>0</v>
      </c>
      <c r="G65" s="133">
        <v>0</v>
      </c>
      <c r="H65" s="136">
        <v>0</v>
      </c>
      <c r="I65" s="251">
        <v>0</v>
      </c>
      <c r="J65" s="133">
        <v>0</v>
      </c>
      <c r="K65" s="136">
        <v>0</v>
      </c>
    </row>
    <row r="66" spans="1:11" ht="13.35" customHeight="1" x14ac:dyDescent="0.2">
      <c r="A66" s="112" t="s">
        <v>119</v>
      </c>
      <c r="B66" s="106"/>
      <c r="C66" s="133">
        <v>0</v>
      </c>
      <c r="D66" s="133">
        <v>0</v>
      </c>
      <c r="E66" s="134">
        <v>0</v>
      </c>
      <c r="F66" s="135">
        <v>0</v>
      </c>
      <c r="G66" s="133">
        <v>0</v>
      </c>
      <c r="H66" s="136">
        <v>0</v>
      </c>
      <c r="I66" s="251">
        <v>0</v>
      </c>
      <c r="J66" s="133">
        <v>0</v>
      </c>
      <c r="K66" s="136">
        <v>0</v>
      </c>
    </row>
    <row r="67" spans="1:11" ht="13.35" customHeight="1" x14ac:dyDescent="0.2">
      <c r="A67" s="112" t="s">
        <v>74</v>
      </c>
      <c r="B67" s="106"/>
      <c r="C67" s="133">
        <v>0</v>
      </c>
      <c r="D67" s="133">
        <v>0</v>
      </c>
      <c r="E67" s="134">
        <v>0</v>
      </c>
      <c r="F67" s="135">
        <v>0</v>
      </c>
      <c r="G67" s="133">
        <v>0</v>
      </c>
      <c r="H67" s="136">
        <v>0</v>
      </c>
      <c r="I67" s="251">
        <v>0</v>
      </c>
      <c r="J67" s="133">
        <v>0</v>
      </c>
      <c r="K67" s="136">
        <v>0</v>
      </c>
    </row>
    <row r="68" spans="1:11" ht="13.35" customHeight="1" x14ac:dyDescent="0.2">
      <c r="A68" s="57" t="s">
        <v>120</v>
      </c>
      <c r="B68" s="106"/>
      <c r="C68" s="22">
        <v>0</v>
      </c>
      <c r="D68" s="22">
        <v>0</v>
      </c>
      <c r="E68" s="22">
        <v>0</v>
      </c>
      <c r="F68" s="21">
        <v>0</v>
      </c>
      <c r="G68" s="22">
        <v>0</v>
      </c>
      <c r="H68" s="23">
        <v>0</v>
      </c>
      <c r="I68" s="117">
        <v>0</v>
      </c>
      <c r="J68" s="22">
        <v>0</v>
      </c>
      <c r="K68" s="23">
        <v>0</v>
      </c>
    </row>
    <row r="69" spans="1:11" ht="13.35" customHeight="1" x14ac:dyDescent="0.2">
      <c r="A69" s="112" t="s">
        <v>121</v>
      </c>
      <c r="B69" s="106"/>
      <c r="C69" s="133">
        <v>0</v>
      </c>
      <c r="D69" s="133">
        <v>0</v>
      </c>
      <c r="E69" s="132">
        <v>0</v>
      </c>
      <c r="F69" s="349">
        <v>0</v>
      </c>
      <c r="G69" s="133">
        <v>0</v>
      </c>
      <c r="H69" s="132">
        <v>0</v>
      </c>
      <c r="I69" s="349">
        <v>0</v>
      </c>
      <c r="J69" s="133">
        <v>0</v>
      </c>
      <c r="K69" s="136">
        <v>0</v>
      </c>
    </row>
    <row r="70" spans="1:11" ht="13.35" customHeight="1" x14ac:dyDescent="0.2">
      <c r="A70" s="112" t="s">
        <v>122</v>
      </c>
      <c r="B70" s="106"/>
      <c r="C70" s="133">
        <v>0</v>
      </c>
      <c r="D70" s="133">
        <v>0</v>
      </c>
      <c r="E70" s="348">
        <v>0</v>
      </c>
      <c r="F70" s="349">
        <v>0</v>
      </c>
      <c r="G70" s="133">
        <v>0</v>
      </c>
      <c r="H70" s="132">
        <v>0</v>
      </c>
      <c r="I70" s="349">
        <v>0</v>
      </c>
      <c r="J70" s="133">
        <v>0</v>
      </c>
      <c r="K70" s="136">
        <v>0</v>
      </c>
    </row>
    <row r="71" spans="1:11" ht="13.35" customHeight="1" x14ac:dyDescent="0.2">
      <c r="A71" s="112" t="s">
        <v>123</v>
      </c>
      <c r="B71" s="106"/>
      <c r="C71" s="133">
        <v>0</v>
      </c>
      <c r="D71" s="133">
        <v>0</v>
      </c>
      <c r="E71" s="348">
        <v>0</v>
      </c>
      <c r="F71" s="349">
        <v>0</v>
      </c>
      <c r="G71" s="133">
        <v>0</v>
      </c>
      <c r="H71" s="132">
        <v>0</v>
      </c>
      <c r="I71" s="349">
        <v>0</v>
      </c>
      <c r="J71" s="133">
        <v>0</v>
      </c>
      <c r="K71" s="348">
        <v>0</v>
      </c>
    </row>
    <row r="72" spans="1:11" ht="13.35" customHeight="1" x14ac:dyDescent="0.2">
      <c r="A72" s="112" t="s">
        <v>74</v>
      </c>
      <c r="B72" s="106"/>
      <c r="C72" s="133">
        <v>0</v>
      </c>
      <c r="D72" s="133">
        <v>0</v>
      </c>
      <c r="E72" s="348">
        <v>0</v>
      </c>
      <c r="F72" s="349">
        <v>0</v>
      </c>
      <c r="G72" s="133">
        <v>0</v>
      </c>
      <c r="H72" s="132">
        <v>0</v>
      </c>
      <c r="I72" s="349">
        <v>0</v>
      </c>
      <c r="J72" s="133">
        <v>0</v>
      </c>
      <c r="K72" s="348">
        <v>0</v>
      </c>
    </row>
    <row r="73" spans="1:11" ht="5.0999999999999996" customHeight="1" x14ac:dyDescent="0.2">
      <c r="A73" s="80"/>
      <c r="B73" s="106"/>
      <c r="C73" s="22">
        <v>0</v>
      </c>
      <c r="D73" s="22">
        <v>0</v>
      </c>
      <c r="E73" s="118">
        <v>0</v>
      </c>
      <c r="F73" s="119">
        <v>0</v>
      </c>
      <c r="G73" s="22">
        <v>0</v>
      </c>
      <c r="H73" s="114">
        <v>0</v>
      </c>
      <c r="I73" s="119">
        <v>0</v>
      </c>
      <c r="J73" s="22">
        <v>0</v>
      </c>
      <c r="K73" s="118">
        <v>0</v>
      </c>
    </row>
    <row r="74" spans="1:11" ht="13.35" customHeight="1" x14ac:dyDescent="0.2">
      <c r="A74" s="60" t="s">
        <v>124</v>
      </c>
      <c r="B74" s="106"/>
      <c r="C74" s="34">
        <v>0</v>
      </c>
      <c r="D74" s="34">
        <v>0</v>
      </c>
      <c r="E74" s="107">
        <v>0</v>
      </c>
      <c r="F74" s="108">
        <v>0</v>
      </c>
      <c r="G74" s="34">
        <v>0</v>
      </c>
      <c r="H74" s="109">
        <v>0</v>
      </c>
      <c r="I74" s="108">
        <v>0</v>
      </c>
      <c r="J74" s="34">
        <v>0</v>
      </c>
      <c r="K74" s="107">
        <v>0</v>
      </c>
    </row>
    <row r="75" spans="1:11" ht="13.35" customHeight="1" x14ac:dyDescent="0.2">
      <c r="A75" s="57" t="s">
        <v>125</v>
      </c>
      <c r="B75" s="106"/>
      <c r="C75" s="18">
        <v>0</v>
      </c>
      <c r="D75" s="18">
        <v>0</v>
      </c>
      <c r="E75" s="110">
        <v>0</v>
      </c>
      <c r="F75" s="17">
        <v>0</v>
      </c>
      <c r="G75" s="18">
        <v>0</v>
      </c>
      <c r="H75" s="19">
        <v>0</v>
      </c>
      <c r="I75" s="17">
        <v>0</v>
      </c>
      <c r="J75" s="18">
        <v>0</v>
      </c>
      <c r="K75" s="19">
        <v>0</v>
      </c>
    </row>
    <row r="76" spans="1:11" ht="13.35" customHeight="1" x14ac:dyDescent="0.2">
      <c r="A76" s="112" t="s">
        <v>126</v>
      </c>
      <c r="B76" s="106"/>
      <c r="C76" s="133">
        <v>0</v>
      </c>
      <c r="D76" s="133">
        <v>0</v>
      </c>
      <c r="E76" s="348">
        <v>0</v>
      </c>
      <c r="F76" s="349">
        <v>0</v>
      </c>
      <c r="G76" s="133">
        <v>0</v>
      </c>
      <c r="H76" s="132">
        <v>0</v>
      </c>
      <c r="I76" s="349">
        <v>0</v>
      </c>
      <c r="J76" s="133">
        <v>0</v>
      </c>
      <c r="K76" s="348">
        <v>0</v>
      </c>
    </row>
    <row r="77" spans="1:11" ht="13.35" customHeight="1" x14ac:dyDescent="0.2">
      <c r="A77" s="112" t="s">
        <v>127</v>
      </c>
      <c r="B77" s="106"/>
      <c r="C77" s="133">
        <v>0</v>
      </c>
      <c r="D77" s="133">
        <v>0</v>
      </c>
      <c r="E77" s="348">
        <v>0</v>
      </c>
      <c r="F77" s="349">
        <v>0</v>
      </c>
      <c r="G77" s="133">
        <v>0</v>
      </c>
      <c r="H77" s="132">
        <v>0</v>
      </c>
      <c r="I77" s="349">
        <v>0</v>
      </c>
      <c r="J77" s="133">
        <v>0</v>
      </c>
      <c r="K77" s="348">
        <v>0</v>
      </c>
    </row>
    <row r="78" spans="1:11" ht="13.35" customHeight="1" x14ac:dyDescent="0.2">
      <c r="A78" s="112" t="s">
        <v>128</v>
      </c>
      <c r="B78" s="106"/>
      <c r="C78" s="133">
        <v>0</v>
      </c>
      <c r="D78" s="133">
        <v>0</v>
      </c>
      <c r="E78" s="348">
        <v>0</v>
      </c>
      <c r="F78" s="349">
        <v>0</v>
      </c>
      <c r="G78" s="133">
        <v>0</v>
      </c>
      <c r="H78" s="132">
        <v>0</v>
      </c>
      <c r="I78" s="349">
        <v>0</v>
      </c>
      <c r="J78" s="133">
        <v>0</v>
      </c>
      <c r="K78" s="348">
        <v>0</v>
      </c>
    </row>
    <row r="79" spans="1:11" ht="13.35" customHeight="1" x14ac:dyDescent="0.2">
      <c r="A79" s="112" t="s">
        <v>129</v>
      </c>
      <c r="B79" s="106"/>
      <c r="C79" s="133">
        <v>0</v>
      </c>
      <c r="D79" s="133">
        <v>0</v>
      </c>
      <c r="E79" s="348">
        <v>0</v>
      </c>
      <c r="F79" s="349">
        <v>0</v>
      </c>
      <c r="G79" s="133">
        <v>0</v>
      </c>
      <c r="H79" s="132">
        <v>0</v>
      </c>
      <c r="I79" s="349">
        <v>0</v>
      </c>
      <c r="J79" s="133">
        <v>0</v>
      </c>
      <c r="K79" s="348">
        <v>0</v>
      </c>
    </row>
    <row r="80" spans="1:11" ht="13.35" customHeight="1" x14ac:dyDescent="0.2">
      <c r="A80" s="112" t="s">
        <v>130</v>
      </c>
      <c r="B80" s="106"/>
      <c r="C80" s="133">
        <v>0</v>
      </c>
      <c r="D80" s="133">
        <v>0</v>
      </c>
      <c r="E80" s="348">
        <v>0</v>
      </c>
      <c r="F80" s="349">
        <v>0</v>
      </c>
      <c r="G80" s="133">
        <v>0</v>
      </c>
      <c r="H80" s="132">
        <v>0</v>
      </c>
      <c r="I80" s="349">
        <v>0</v>
      </c>
      <c r="J80" s="133">
        <v>0</v>
      </c>
      <c r="K80" s="348">
        <v>0</v>
      </c>
    </row>
    <row r="81" spans="1:12" ht="13.35" customHeight="1" x14ac:dyDescent="0.2">
      <c r="A81" s="112" t="s">
        <v>131</v>
      </c>
      <c r="B81" s="106"/>
      <c r="C81" s="133">
        <v>0</v>
      </c>
      <c r="D81" s="133">
        <v>0</v>
      </c>
      <c r="E81" s="348">
        <v>0</v>
      </c>
      <c r="F81" s="349">
        <v>0</v>
      </c>
      <c r="G81" s="133">
        <v>0</v>
      </c>
      <c r="H81" s="132">
        <v>0</v>
      </c>
      <c r="I81" s="349">
        <v>0</v>
      </c>
      <c r="J81" s="133">
        <v>0</v>
      </c>
      <c r="K81" s="348">
        <v>0</v>
      </c>
    </row>
    <row r="82" spans="1:12" ht="13.35" customHeight="1" x14ac:dyDescent="0.2">
      <c r="A82" s="112" t="s">
        <v>132</v>
      </c>
      <c r="B82" s="106"/>
      <c r="C82" s="133">
        <v>0</v>
      </c>
      <c r="D82" s="133">
        <v>0</v>
      </c>
      <c r="E82" s="348">
        <v>0</v>
      </c>
      <c r="F82" s="349">
        <v>0</v>
      </c>
      <c r="G82" s="133">
        <v>0</v>
      </c>
      <c r="H82" s="132">
        <v>0</v>
      </c>
      <c r="I82" s="349">
        <v>0</v>
      </c>
      <c r="J82" s="133">
        <v>0</v>
      </c>
      <c r="K82" s="348">
        <v>0</v>
      </c>
    </row>
    <row r="83" spans="1:12" ht="13.35" customHeight="1" x14ac:dyDescent="0.2">
      <c r="A83" s="112" t="s">
        <v>133</v>
      </c>
      <c r="B83" s="106"/>
      <c r="C83" s="133">
        <v>0</v>
      </c>
      <c r="D83" s="133">
        <v>0</v>
      </c>
      <c r="E83" s="348">
        <v>0</v>
      </c>
      <c r="F83" s="349">
        <v>0</v>
      </c>
      <c r="G83" s="133">
        <v>0</v>
      </c>
      <c r="H83" s="132">
        <v>0</v>
      </c>
      <c r="I83" s="349">
        <v>0</v>
      </c>
      <c r="J83" s="133">
        <v>0</v>
      </c>
      <c r="K83" s="348">
        <v>0</v>
      </c>
    </row>
    <row r="84" spans="1:12" ht="13.35" customHeight="1" x14ac:dyDescent="0.2">
      <c r="A84" s="112" t="s">
        <v>134</v>
      </c>
      <c r="B84" s="106"/>
      <c r="C84" s="133">
        <v>0</v>
      </c>
      <c r="D84" s="133">
        <v>0</v>
      </c>
      <c r="E84" s="348">
        <v>0</v>
      </c>
      <c r="F84" s="349">
        <v>0</v>
      </c>
      <c r="G84" s="133">
        <v>0</v>
      </c>
      <c r="H84" s="132">
        <v>0</v>
      </c>
      <c r="I84" s="349">
        <v>0</v>
      </c>
      <c r="J84" s="133">
        <v>0</v>
      </c>
      <c r="K84" s="348">
        <v>0</v>
      </c>
      <c r="L84" s="114"/>
    </row>
    <row r="85" spans="1:12" ht="13.35" customHeight="1" x14ac:dyDescent="0.2">
      <c r="A85" s="112" t="s">
        <v>135</v>
      </c>
      <c r="B85" s="106"/>
      <c r="C85" s="133">
        <v>0</v>
      </c>
      <c r="D85" s="133">
        <v>0</v>
      </c>
      <c r="E85" s="348">
        <v>0</v>
      </c>
      <c r="F85" s="349">
        <v>0</v>
      </c>
      <c r="G85" s="133">
        <v>0</v>
      </c>
      <c r="H85" s="132">
        <v>0</v>
      </c>
      <c r="I85" s="349">
        <v>0</v>
      </c>
      <c r="J85" s="133">
        <v>0</v>
      </c>
      <c r="K85" s="348">
        <v>0</v>
      </c>
    </row>
    <row r="86" spans="1:12" ht="13.35" customHeight="1" x14ac:dyDescent="0.2">
      <c r="A86" s="112" t="s">
        <v>136</v>
      </c>
      <c r="B86" s="106"/>
      <c r="C86" s="133">
        <v>0</v>
      </c>
      <c r="D86" s="133">
        <v>0</v>
      </c>
      <c r="E86" s="348">
        <v>0</v>
      </c>
      <c r="F86" s="349">
        <v>0</v>
      </c>
      <c r="G86" s="133">
        <v>0</v>
      </c>
      <c r="H86" s="132">
        <v>0</v>
      </c>
      <c r="I86" s="349">
        <v>0</v>
      </c>
      <c r="J86" s="133">
        <v>0</v>
      </c>
      <c r="K86" s="348">
        <v>0</v>
      </c>
    </row>
    <row r="87" spans="1:12" ht="13.35" customHeight="1" x14ac:dyDescent="0.2">
      <c r="A87" s="112" t="s">
        <v>137</v>
      </c>
      <c r="B87" s="106"/>
      <c r="C87" s="133">
        <v>0</v>
      </c>
      <c r="D87" s="133">
        <v>0</v>
      </c>
      <c r="E87" s="348">
        <v>0</v>
      </c>
      <c r="F87" s="349">
        <v>0</v>
      </c>
      <c r="G87" s="133">
        <v>0</v>
      </c>
      <c r="H87" s="132">
        <v>0</v>
      </c>
      <c r="I87" s="349">
        <v>0</v>
      </c>
      <c r="J87" s="133">
        <v>0</v>
      </c>
      <c r="K87" s="348">
        <v>0</v>
      </c>
    </row>
    <row r="88" spans="1:12" ht="13.35" customHeight="1" x14ac:dyDescent="0.2">
      <c r="A88" s="112" t="s">
        <v>138</v>
      </c>
      <c r="B88" s="106"/>
      <c r="C88" s="133">
        <v>0</v>
      </c>
      <c r="D88" s="133">
        <v>0</v>
      </c>
      <c r="E88" s="348">
        <v>0</v>
      </c>
      <c r="F88" s="349">
        <v>0</v>
      </c>
      <c r="G88" s="133">
        <v>0</v>
      </c>
      <c r="H88" s="132">
        <v>0</v>
      </c>
      <c r="I88" s="349">
        <v>0</v>
      </c>
      <c r="J88" s="133">
        <v>0</v>
      </c>
      <c r="K88" s="348">
        <v>0</v>
      </c>
    </row>
    <row r="89" spans="1:12" ht="13.35" customHeight="1" x14ac:dyDescent="0.2">
      <c r="A89" s="112" t="s">
        <v>139</v>
      </c>
      <c r="B89" s="106"/>
      <c r="C89" s="133">
        <v>0</v>
      </c>
      <c r="D89" s="133">
        <v>0</v>
      </c>
      <c r="E89" s="348">
        <v>0</v>
      </c>
      <c r="F89" s="349">
        <v>0</v>
      </c>
      <c r="G89" s="133">
        <v>0</v>
      </c>
      <c r="H89" s="132">
        <v>0</v>
      </c>
      <c r="I89" s="349">
        <v>0</v>
      </c>
      <c r="J89" s="133">
        <v>0</v>
      </c>
      <c r="K89" s="348">
        <v>0</v>
      </c>
    </row>
    <row r="90" spans="1:12" ht="13.35" customHeight="1" x14ac:dyDescent="0.2">
      <c r="A90" s="112" t="s">
        <v>140</v>
      </c>
      <c r="B90" s="106"/>
      <c r="C90" s="133">
        <v>0</v>
      </c>
      <c r="D90" s="133">
        <v>0</v>
      </c>
      <c r="E90" s="348">
        <v>0</v>
      </c>
      <c r="F90" s="349">
        <v>0</v>
      </c>
      <c r="G90" s="133">
        <v>0</v>
      </c>
      <c r="H90" s="132">
        <v>0</v>
      </c>
      <c r="I90" s="349">
        <v>0</v>
      </c>
      <c r="J90" s="133">
        <v>0</v>
      </c>
      <c r="K90" s="348">
        <v>0</v>
      </c>
    </row>
    <row r="91" spans="1:12" ht="13.35" customHeight="1" x14ac:dyDescent="0.2">
      <c r="A91" s="112" t="s">
        <v>141</v>
      </c>
      <c r="B91" s="106"/>
      <c r="C91" s="133">
        <v>0</v>
      </c>
      <c r="D91" s="133">
        <v>0</v>
      </c>
      <c r="E91" s="348">
        <v>0</v>
      </c>
      <c r="F91" s="349">
        <v>0</v>
      </c>
      <c r="G91" s="133">
        <v>0</v>
      </c>
      <c r="H91" s="132">
        <v>0</v>
      </c>
      <c r="I91" s="349">
        <v>0</v>
      </c>
      <c r="J91" s="133">
        <v>0</v>
      </c>
      <c r="K91" s="348">
        <v>0</v>
      </c>
    </row>
    <row r="92" spans="1:12" ht="13.35" customHeight="1" x14ac:dyDescent="0.2">
      <c r="A92" s="112" t="s">
        <v>142</v>
      </c>
      <c r="B92" s="106"/>
      <c r="C92" s="133">
        <v>0</v>
      </c>
      <c r="D92" s="133">
        <v>0</v>
      </c>
      <c r="E92" s="348">
        <v>0</v>
      </c>
      <c r="F92" s="349">
        <v>0</v>
      </c>
      <c r="G92" s="133">
        <v>0</v>
      </c>
      <c r="H92" s="132">
        <v>0</v>
      </c>
      <c r="I92" s="349">
        <v>0</v>
      </c>
      <c r="J92" s="133">
        <v>0</v>
      </c>
      <c r="K92" s="348">
        <v>0</v>
      </c>
    </row>
    <row r="93" spans="1:12" ht="13.35" customHeight="1" x14ac:dyDescent="0.2">
      <c r="A93" s="112" t="s">
        <v>143</v>
      </c>
      <c r="B93" s="106"/>
      <c r="C93" s="133">
        <v>0</v>
      </c>
      <c r="D93" s="133">
        <v>0</v>
      </c>
      <c r="E93" s="348">
        <v>0</v>
      </c>
      <c r="F93" s="349">
        <v>0</v>
      </c>
      <c r="G93" s="133">
        <v>0</v>
      </c>
      <c r="H93" s="132">
        <v>0</v>
      </c>
      <c r="I93" s="349">
        <v>0</v>
      </c>
      <c r="J93" s="133">
        <v>0</v>
      </c>
      <c r="K93" s="348">
        <v>0</v>
      </c>
    </row>
    <row r="94" spans="1:12" ht="13.35" customHeight="1" x14ac:dyDescent="0.2">
      <c r="A94" s="112" t="s">
        <v>144</v>
      </c>
      <c r="B94" s="106"/>
      <c r="C94" s="133">
        <v>0</v>
      </c>
      <c r="D94" s="133">
        <v>0</v>
      </c>
      <c r="E94" s="348">
        <v>0</v>
      </c>
      <c r="F94" s="349">
        <v>0</v>
      </c>
      <c r="G94" s="133">
        <v>0</v>
      </c>
      <c r="H94" s="132">
        <v>0</v>
      </c>
      <c r="I94" s="349">
        <v>0</v>
      </c>
      <c r="J94" s="133">
        <v>0</v>
      </c>
      <c r="K94" s="348">
        <v>0</v>
      </c>
    </row>
    <row r="95" spans="1:12" ht="13.35" customHeight="1" x14ac:dyDescent="0.2">
      <c r="A95" s="112" t="s">
        <v>145</v>
      </c>
      <c r="B95" s="106"/>
      <c r="C95" s="133">
        <v>0</v>
      </c>
      <c r="D95" s="133">
        <v>0</v>
      </c>
      <c r="E95" s="348">
        <v>0</v>
      </c>
      <c r="F95" s="349">
        <v>0</v>
      </c>
      <c r="G95" s="133">
        <v>0</v>
      </c>
      <c r="H95" s="132">
        <v>0</v>
      </c>
      <c r="I95" s="349">
        <v>0</v>
      </c>
      <c r="J95" s="133">
        <v>0</v>
      </c>
      <c r="K95" s="348">
        <v>0</v>
      </c>
    </row>
    <row r="96" spans="1:12" ht="13.35" customHeight="1" x14ac:dyDescent="0.2">
      <c r="A96" s="112" t="s">
        <v>146</v>
      </c>
      <c r="B96" s="106"/>
      <c r="C96" s="133">
        <v>0</v>
      </c>
      <c r="D96" s="133">
        <v>0</v>
      </c>
      <c r="E96" s="348">
        <v>0</v>
      </c>
      <c r="F96" s="349">
        <v>0</v>
      </c>
      <c r="G96" s="133">
        <v>0</v>
      </c>
      <c r="H96" s="132">
        <v>0</v>
      </c>
      <c r="I96" s="349">
        <v>0</v>
      </c>
      <c r="J96" s="133">
        <v>0</v>
      </c>
      <c r="K96" s="348">
        <v>0</v>
      </c>
    </row>
    <row r="97" spans="1:11" ht="13.35" customHeight="1" x14ac:dyDescent="0.2">
      <c r="A97" s="112" t="s">
        <v>74</v>
      </c>
      <c r="B97" s="106"/>
      <c r="C97" s="133">
        <v>0</v>
      </c>
      <c r="D97" s="133">
        <v>0</v>
      </c>
      <c r="E97" s="348">
        <v>0</v>
      </c>
      <c r="F97" s="349">
        <v>0</v>
      </c>
      <c r="G97" s="133">
        <v>0</v>
      </c>
      <c r="H97" s="132">
        <v>0</v>
      </c>
      <c r="I97" s="349">
        <v>0</v>
      </c>
      <c r="J97" s="133">
        <v>0</v>
      </c>
      <c r="K97" s="348">
        <v>0</v>
      </c>
    </row>
    <row r="98" spans="1:11" ht="13.35" customHeight="1" x14ac:dyDescent="0.2">
      <c r="A98" s="57" t="s">
        <v>147</v>
      </c>
      <c r="B98" s="106"/>
      <c r="C98" s="22">
        <v>0</v>
      </c>
      <c r="D98" s="22">
        <v>0</v>
      </c>
      <c r="E98" s="22">
        <v>0</v>
      </c>
      <c r="F98" s="21">
        <v>0</v>
      </c>
      <c r="G98" s="22">
        <v>0</v>
      </c>
      <c r="H98" s="23">
        <v>0</v>
      </c>
      <c r="I98" s="117">
        <v>0</v>
      </c>
      <c r="J98" s="22">
        <v>0</v>
      </c>
      <c r="K98" s="23">
        <v>0</v>
      </c>
    </row>
    <row r="99" spans="1:11" ht="13.35" customHeight="1" x14ac:dyDescent="0.2">
      <c r="A99" s="112" t="s">
        <v>148</v>
      </c>
      <c r="B99" s="106"/>
      <c r="C99" s="133">
        <v>0</v>
      </c>
      <c r="D99" s="133">
        <v>0</v>
      </c>
      <c r="E99" s="132">
        <v>0</v>
      </c>
      <c r="F99" s="349">
        <v>0</v>
      </c>
      <c r="G99" s="133">
        <v>0</v>
      </c>
      <c r="H99" s="132">
        <v>0</v>
      </c>
      <c r="I99" s="349">
        <v>0</v>
      </c>
      <c r="J99" s="133">
        <v>0</v>
      </c>
      <c r="K99" s="136">
        <v>0</v>
      </c>
    </row>
    <row r="100" spans="1:11" ht="13.35" customHeight="1" x14ac:dyDescent="0.2">
      <c r="A100" s="112" t="s">
        <v>149</v>
      </c>
      <c r="B100" s="106"/>
      <c r="C100" s="133">
        <v>0</v>
      </c>
      <c r="D100" s="133">
        <v>0</v>
      </c>
      <c r="E100" s="348">
        <v>0</v>
      </c>
      <c r="F100" s="349">
        <v>0</v>
      </c>
      <c r="G100" s="133">
        <v>0</v>
      </c>
      <c r="H100" s="132">
        <v>0</v>
      </c>
      <c r="I100" s="349">
        <v>0</v>
      </c>
      <c r="J100" s="133">
        <v>0</v>
      </c>
      <c r="K100" s="136">
        <v>0</v>
      </c>
    </row>
    <row r="101" spans="1:11" ht="13.35" customHeight="1" x14ac:dyDescent="0.2">
      <c r="A101" s="112" t="s">
        <v>74</v>
      </c>
      <c r="B101" s="106"/>
      <c r="C101" s="133">
        <v>0</v>
      </c>
      <c r="D101" s="133">
        <v>0</v>
      </c>
      <c r="E101" s="348">
        <v>0</v>
      </c>
      <c r="F101" s="349">
        <v>0</v>
      </c>
      <c r="G101" s="133">
        <v>0</v>
      </c>
      <c r="H101" s="132">
        <v>0</v>
      </c>
      <c r="I101" s="349">
        <v>0</v>
      </c>
      <c r="J101" s="133">
        <v>0</v>
      </c>
      <c r="K101" s="348">
        <v>0</v>
      </c>
    </row>
    <row r="102" spans="1:11" ht="5.0999999999999996" customHeight="1" x14ac:dyDescent="0.2">
      <c r="A102" s="80"/>
      <c r="B102" s="106"/>
      <c r="C102" s="22">
        <v>0</v>
      </c>
      <c r="D102" s="22">
        <v>0</v>
      </c>
      <c r="E102" s="118">
        <v>0</v>
      </c>
      <c r="F102" s="119">
        <v>0</v>
      </c>
      <c r="G102" s="22">
        <v>0</v>
      </c>
      <c r="H102" s="114">
        <v>0</v>
      </c>
      <c r="I102" s="119">
        <v>0</v>
      </c>
      <c r="J102" s="22">
        <v>0</v>
      </c>
      <c r="K102" s="118">
        <v>0</v>
      </c>
    </row>
    <row r="103" spans="1:11" ht="13.35" customHeight="1" x14ac:dyDescent="0.2">
      <c r="A103" s="60" t="s">
        <v>150</v>
      </c>
      <c r="B103" s="106"/>
      <c r="C103" s="22">
        <v>0</v>
      </c>
      <c r="D103" s="22">
        <v>0</v>
      </c>
      <c r="E103" s="118">
        <v>0</v>
      </c>
      <c r="F103" s="119">
        <v>0</v>
      </c>
      <c r="G103" s="22">
        <v>0</v>
      </c>
      <c r="H103" s="114">
        <v>0</v>
      </c>
      <c r="I103" s="119">
        <v>0</v>
      </c>
      <c r="J103" s="22">
        <v>0</v>
      </c>
      <c r="K103" s="118">
        <v>0</v>
      </c>
    </row>
    <row r="104" spans="1:11" ht="13.35" customHeight="1" x14ac:dyDescent="0.2">
      <c r="A104" s="57" t="s">
        <v>151</v>
      </c>
      <c r="B104" s="106"/>
      <c r="C104" s="330">
        <v>0</v>
      </c>
      <c r="D104" s="330">
        <v>0</v>
      </c>
      <c r="E104" s="350">
        <v>0</v>
      </c>
      <c r="F104" s="351">
        <v>0</v>
      </c>
      <c r="G104" s="330">
        <v>0</v>
      </c>
      <c r="H104" s="352">
        <v>0</v>
      </c>
      <c r="I104" s="351">
        <v>0</v>
      </c>
      <c r="J104" s="330">
        <v>0</v>
      </c>
      <c r="K104" s="350">
        <v>0</v>
      </c>
    </row>
    <row r="105" spans="1:11" ht="13.35" customHeight="1" x14ac:dyDescent="0.2">
      <c r="A105" s="57" t="s">
        <v>152</v>
      </c>
      <c r="B105" s="106"/>
      <c r="C105" s="331">
        <v>0</v>
      </c>
      <c r="D105" s="331">
        <v>0</v>
      </c>
      <c r="E105" s="353">
        <v>0</v>
      </c>
      <c r="F105" s="354">
        <v>0</v>
      </c>
      <c r="G105" s="331">
        <v>0</v>
      </c>
      <c r="H105" s="355">
        <v>0</v>
      </c>
      <c r="I105" s="354">
        <v>0</v>
      </c>
      <c r="J105" s="331">
        <v>0</v>
      </c>
      <c r="K105" s="353">
        <v>0</v>
      </c>
    </row>
    <row r="106" spans="1:11" ht="13.35" customHeight="1" x14ac:dyDescent="0.2">
      <c r="A106" s="57" t="s">
        <v>153</v>
      </c>
      <c r="B106" s="106"/>
      <c r="C106" s="331">
        <v>0</v>
      </c>
      <c r="D106" s="331">
        <v>0</v>
      </c>
      <c r="E106" s="353">
        <v>0</v>
      </c>
      <c r="F106" s="354">
        <v>0</v>
      </c>
      <c r="G106" s="331">
        <v>0</v>
      </c>
      <c r="H106" s="355">
        <v>0</v>
      </c>
      <c r="I106" s="354">
        <v>0</v>
      </c>
      <c r="J106" s="331">
        <v>0</v>
      </c>
      <c r="K106" s="353">
        <v>0</v>
      </c>
    </row>
    <row r="107" spans="1:11" ht="13.35" customHeight="1" x14ac:dyDescent="0.2">
      <c r="A107" s="57" t="s">
        <v>154</v>
      </c>
      <c r="B107" s="106"/>
      <c r="C107" s="331">
        <v>0</v>
      </c>
      <c r="D107" s="331">
        <v>0</v>
      </c>
      <c r="E107" s="353">
        <v>0</v>
      </c>
      <c r="F107" s="354">
        <v>0</v>
      </c>
      <c r="G107" s="331">
        <v>0</v>
      </c>
      <c r="H107" s="355">
        <v>0</v>
      </c>
      <c r="I107" s="354">
        <v>0</v>
      </c>
      <c r="J107" s="331">
        <v>0</v>
      </c>
      <c r="K107" s="353">
        <v>0</v>
      </c>
    </row>
    <row r="108" spans="1:11" ht="13.35" customHeight="1" x14ac:dyDescent="0.2">
      <c r="A108" s="57" t="s">
        <v>155</v>
      </c>
      <c r="B108" s="106"/>
      <c r="C108" s="331">
        <v>0</v>
      </c>
      <c r="D108" s="331">
        <v>0</v>
      </c>
      <c r="E108" s="353">
        <v>0</v>
      </c>
      <c r="F108" s="354">
        <v>0</v>
      </c>
      <c r="G108" s="331">
        <v>0</v>
      </c>
      <c r="H108" s="355">
        <v>0</v>
      </c>
      <c r="I108" s="354">
        <v>0</v>
      </c>
      <c r="J108" s="331">
        <v>0</v>
      </c>
      <c r="K108" s="353">
        <v>0</v>
      </c>
    </row>
    <row r="109" spans="1:11" ht="5.0999999999999996" customHeight="1" x14ac:dyDescent="0.2">
      <c r="A109" s="80"/>
      <c r="B109" s="106"/>
      <c r="C109" s="22">
        <v>0</v>
      </c>
      <c r="D109" s="22">
        <v>0</v>
      </c>
      <c r="E109" s="118">
        <v>0</v>
      </c>
      <c r="F109" s="119">
        <v>0</v>
      </c>
      <c r="G109" s="22">
        <v>0</v>
      </c>
      <c r="H109" s="114">
        <v>0</v>
      </c>
      <c r="I109" s="119">
        <v>0</v>
      </c>
      <c r="J109" s="22">
        <v>0</v>
      </c>
      <c r="K109" s="118">
        <v>0</v>
      </c>
    </row>
    <row r="110" spans="1:11" ht="13.35" customHeight="1" x14ac:dyDescent="0.2">
      <c r="A110" s="60" t="s">
        <v>156</v>
      </c>
      <c r="B110" s="106"/>
      <c r="C110" s="34">
        <v>0</v>
      </c>
      <c r="D110" s="34">
        <v>0</v>
      </c>
      <c r="E110" s="107">
        <v>0</v>
      </c>
      <c r="F110" s="108">
        <v>0</v>
      </c>
      <c r="G110" s="34">
        <v>0</v>
      </c>
      <c r="H110" s="109">
        <v>0</v>
      </c>
      <c r="I110" s="108">
        <v>0</v>
      </c>
      <c r="J110" s="34">
        <v>0</v>
      </c>
      <c r="K110" s="107">
        <v>0</v>
      </c>
    </row>
    <row r="111" spans="1:11" ht="13.35" customHeight="1" x14ac:dyDescent="0.2">
      <c r="A111" s="57" t="s">
        <v>157</v>
      </c>
      <c r="B111" s="106"/>
      <c r="C111" s="18">
        <v>0</v>
      </c>
      <c r="D111" s="18">
        <v>0</v>
      </c>
      <c r="E111" s="18">
        <v>0</v>
      </c>
      <c r="F111" s="17">
        <v>0</v>
      </c>
      <c r="G111" s="18">
        <v>0</v>
      </c>
      <c r="H111" s="19">
        <v>0</v>
      </c>
      <c r="I111" s="124">
        <v>0</v>
      </c>
      <c r="J111" s="18">
        <v>0</v>
      </c>
      <c r="K111" s="19">
        <v>0</v>
      </c>
    </row>
    <row r="112" spans="1:11" ht="13.35" customHeight="1" x14ac:dyDescent="0.2">
      <c r="A112" s="112" t="s">
        <v>158</v>
      </c>
      <c r="B112" s="106"/>
      <c r="C112" s="133">
        <v>0</v>
      </c>
      <c r="D112" s="133">
        <v>0</v>
      </c>
      <c r="E112" s="132">
        <v>0</v>
      </c>
      <c r="F112" s="349">
        <v>0</v>
      </c>
      <c r="G112" s="133">
        <v>0</v>
      </c>
      <c r="H112" s="132">
        <v>0</v>
      </c>
      <c r="I112" s="349">
        <v>0</v>
      </c>
      <c r="J112" s="133">
        <v>0</v>
      </c>
      <c r="K112" s="136">
        <v>0</v>
      </c>
    </row>
    <row r="113" spans="1:11" ht="13.35" customHeight="1" x14ac:dyDescent="0.2">
      <c r="A113" s="112" t="s">
        <v>159</v>
      </c>
      <c r="B113" s="106"/>
      <c r="C113" s="133">
        <v>0</v>
      </c>
      <c r="D113" s="133">
        <v>0</v>
      </c>
      <c r="E113" s="348">
        <v>0</v>
      </c>
      <c r="F113" s="349">
        <v>0</v>
      </c>
      <c r="G113" s="133">
        <v>0</v>
      </c>
      <c r="H113" s="132">
        <v>0</v>
      </c>
      <c r="I113" s="349">
        <v>0</v>
      </c>
      <c r="J113" s="133">
        <v>0</v>
      </c>
      <c r="K113" s="136">
        <v>0</v>
      </c>
    </row>
    <row r="114" spans="1:11" ht="13.35" customHeight="1" x14ac:dyDescent="0.2">
      <c r="A114" s="57" t="s">
        <v>160</v>
      </c>
      <c r="B114" s="106"/>
      <c r="C114" s="22">
        <v>0</v>
      </c>
      <c r="D114" s="22">
        <v>0</v>
      </c>
      <c r="E114" s="22">
        <v>0</v>
      </c>
      <c r="F114" s="21">
        <v>0</v>
      </c>
      <c r="G114" s="22">
        <v>0</v>
      </c>
      <c r="H114" s="23">
        <v>0</v>
      </c>
      <c r="I114" s="117">
        <v>0</v>
      </c>
      <c r="J114" s="22">
        <v>0</v>
      </c>
      <c r="K114" s="23">
        <v>0</v>
      </c>
    </row>
    <row r="115" spans="1:11" ht="13.35" customHeight="1" x14ac:dyDescent="0.2">
      <c r="A115" s="112" t="s">
        <v>158</v>
      </c>
      <c r="B115" s="106"/>
      <c r="C115" s="133">
        <v>0</v>
      </c>
      <c r="D115" s="133">
        <v>0</v>
      </c>
      <c r="E115" s="132">
        <v>0</v>
      </c>
      <c r="F115" s="349">
        <v>0</v>
      </c>
      <c r="G115" s="133">
        <v>0</v>
      </c>
      <c r="H115" s="132">
        <v>0</v>
      </c>
      <c r="I115" s="349">
        <v>0</v>
      </c>
      <c r="J115" s="133">
        <v>0</v>
      </c>
      <c r="K115" s="136">
        <v>0</v>
      </c>
    </row>
    <row r="116" spans="1:11" ht="13.35" customHeight="1" x14ac:dyDescent="0.2">
      <c r="A116" s="112" t="s">
        <v>159</v>
      </c>
      <c r="B116" s="106"/>
      <c r="C116" s="133">
        <v>0</v>
      </c>
      <c r="D116" s="133">
        <v>0</v>
      </c>
      <c r="E116" s="348">
        <v>0</v>
      </c>
      <c r="F116" s="349">
        <v>0</v>
      </c>
      <c r="G116" s="133">
        <v>0</v>
      </c>
      <c r="H116" s="132">
        <v>0</v>
      </c>
      <c r="I116" s="349">
        <v>0</v>
      </c>
      <c r="J116" s="133">
        <v>0</v>
      </c>
      <c r="K116" s="136">
        <v>0</v>
      </c>
    </row>
    <row r="117" spans="1:11" ht="5.0999999999999996" customHeight="1" x14ac:dyDescent="0.2">
      <c r="A117" s="80"/>
      <c r="B117" s="106"/>
      <c r="C117" s="22">
        <v>0</v>
      </c>
      <c r="D117" s="22">
        <v>0</v>
      </c>
      <c r="E117" s="118">
        <v>0</v>
      </c>
      <c r="F117" s="119">
        <v>0</v>
      </c>
      <c r="G117" s="22">
        <v>0</v>
      </c>
      <c r="H117" s="114">
        <v>0</v>
      </c>
      <c r="I117" s="119">
        <v>0</v>
      </c>
      <c r="J117" s="22">
        <v>0</v>
      </c>
      <c r="K117" s="118">
        <v>0</v>
      </c>
    </row>
    <row r="118" spans="1:11" ht="13.35" customHeight="1" x14ac:dyDescent="0.2">
      <c r="A118" s="60" t="s">
        <v>161</v>
      </c>
      <c r="B118" s="106"/>
      <c r="C118" s="34">
        <v>0</v>
      </c>
      <c r="D118" s="34">
        <v>0</v>
      </c>
      <c r="E118" s="107">
        <v>0</v>
      </c>
      <c r="F118" s="108">
        <v>0</v>
      </c>
      <c r="G118" s="34">
        <v>0</v>
      </c>
      <c r="H118" s="109">
        <v>0</v>
      </c>
      <c r="I118" s="108">
        <v>0</v>
      </c>
      <c r="J118" s="34">
        <v>0</v>
      </c>
      <c r="K118" s="107">
        <v>0</v>
      </c>
    </row>
    <row r="119" spans="1:11" ht="13.35" customHeight="1" x14ac:dyDescent="0.2">
      <c r="A119" s="57" t="s">
        <v>162</v>
      </c>
      <c r="B119" s="106"/>
      <c r="C119" s="18">
        <v>0</v>
      </c>
      <c r="D119" s="18">
        <v>0</v>
      </c>
      <c r="E119" s="18">
        <v>0</v>
      </c>
      <c r="F119" s="17">
        <v>0</v>
      </c>
      <c r="G119" s="18">
        <v>0</v>
      </c>
      <c r="H119" s="19">
        <v>0</v>
      </c>
      <c r="I119" s="124">
        <v>0</v>
      </c>
      <c r="J119" s="18">
        <v>0</v>
      </c>
      <c r="K119" s="19">
        <v>0</v>
      </c>
    </row>
    <row r="120" spans="1:11" ht="13.35" customHeight="1" x14ac:dyDescent="0.2">
      <c r="A120" s="112" t="s">
        <v>163</v>
      </c>
      <c r="B120" s="106"/>
      <c r="C120" s="133">
        <v>0</v>
      </c>
      <c r="D120" s="133">
        <v>0</v>
      </c>
      <c r="E120" s="132">
        <v>0</v>
      </c>
      <c r="F120" s="349">
        <v>0</v>
      </c>
      <c r="G120" s="133">
        <v>0</v>
      </c>
      <c r="H120" s="132">
        <v>0</v>
      </c>
      <c r="I120" s="349">
        <v>0</v>
      </c>
      <c r="J120" s="133">
        <v>0</v>
      </c>
      <c r="K120" s="136">
        <v>0</v>
      </c>
    </row>
    <row r="121" spans="1:11" ht="13.35" customHeight="1" x14ac:dyDescent="0.2">
      <c r="A121" s="112" t="s">
        <v>164</v>
      </c>
      <c r="B121" s="106"/>
      <c r="C121" s="133">
        <v>0</v>
      </c>
      <c r="D121" s="133">
        <v>0</v>
      </c>
      <c r="E121" s="132">
        <v>0</v>
      </c>
      <c r="F121" s="349">
        <v>0</v>
      </c>
      <c r="G121" s="133">
        <v>0</v>
      </c>
      <c r="H121" s="132">
        <v>0</v>
      </c>
      <c r="I121" s="349">
        <v>0</v>
      </c>
      <c r="J121" s="133">
        <v>0</v>
      </c>
      <c r="K121" s="136">
        <v>0</v>
      </c>
    </row>
    <row r="122" spans="1:11" ht="13.35" customHeight="1" x14ac:dyDescent="0.2">
      <c r="A122" s="112" t="s">
        <v>165</v>
      </c>
      <c r="B122" s="106"/>
      <c r="C122" s="133">
        <v>0</v>
      </c>
      <c r="D122" s="133">
        <v>0</v>
      </c>
      <c r="E122" s="132">
        <v>0</v>
      </c>
      <c r="F122" s="349">
        <v>0</v>
      </c>
      <c r="G122" s="133">
        <v>0</v>
      </c>
      <c r="H122" s="132">
        <v>0</v>
      </c>
      <c r="I122" s="349">
        <v>0</v>
      </c>
      <c r="J122" s="133">
        <v>0</v>
      </c>
      <c r="K122" s="136">
        <v>0</v>
      </c>
    </row>
    <row r="123" spans="1:11" ht="13.35" customHeight="1" x14ac:dyDescent="0.2">
      <c r="A123" s="112" t="s">
        <v>166</v>
      </c>
      <c r="B123" s="106"/>
      <c r="C123" s="133">
        <v>0</v>
      </c>
      <c r="D123" s="133">
        <v>0</v>
      </c>
      <c r="E123" s="132">
        <v>0</v>
      </c>
      <c r="F123" s="349">
        <v>0</v>
      </c>
      <c r="G123" s="133">
        <v>0</v>
      </c>
      <c r="H123" s="132">
        <v>0</v>
      </c>
      <c r="I123" s="349">
        <v>0</v>
      </c>
      <c r="J123" s="133">
        <v>0</v>
      </c>
      <c r="K123" s="136">
        <v>0</v>
      </c>
    </row>
    <row r="124" spans="1:11" ht="13.35" customHeight="1" x14ac:dyDescent="0.2">
      <c r="A124" s="112" t="s">
        <v>167</v>
      </c>
      <c r="B124" s="106"/>
      <c r="C124" s="133">
        <v>0</v>
      </c>
      <c r="D124" s="133">
        <v>0</v>
      </c>
      <c r="E124" s="132">
        <v>0</v>
      </c>
      <c r="F124" s="349">
        <v>0</v>
      </c>
      <c r="G124" s="133">
        <v>0</v>
      </c>
      <c r="H124" s="132">
        <v>0</v>
      </c>
      <c r="I124" s="349">
        <v>0</v>
      </c>
      <c r="J124" s="133">
        <v>0</v>
      </c>
      <c r="K124" s="136">
        <v>0</v>
      </c>
    </row>
    <row r="125" spans="1:11" ht="13.35" customHeight="1" x14ac:dyDescent="0.2">
      <c r="A125" s="112" t="s">
        <v>168</v>
      </c>
      <c r="B125" s="106"/>
      <c r="C125" s="133">
        <v>0</v>
      </c>
      <c r="D125" s="133">
        <v>0</v>
      </c>
      <c r="E125" s="132">
        <v>0</v>
      </c>
      <c r="F125" s="349">
        <v>0</v>
      </c>
      <c r="G125" s="133">
        <v>0</v>
      </c>
      <c r="H125" s="132">
        <v>0</v>
      </c>
      <c r="I125" s="349">
        <v>0</v>
      </c>
      <c r="J125" s="133">
        <v>0</v>
      </c>
      <c r="K125" s="136">
        <v>0</v>
      </c>
    </row>
    <row r="126" spans="1:11" ht="13.35" customHeight="1" x14ac:dyDescent="0.2">
      <c r="A126" s="112" t="s">
        <v>169</v>
      </c>
      <c r="B126" s="106"/>
      <c r="C126" s="133">
        <v>0</v>
      </c>
      <c r="D126" s="133">
        <v>0</v>
      </c>
      <c r="E126" s="132">
        <v>0</v>
      </c>
      <c r="F126" s="349">
        <v>0</v>
      </c>
      <c r="G126" s="133">
        <v>0</v>
      </c>
      <c r="H126" s="132">
        <v>0</v>
      </c>
      <c r="I126" s="349">
        <v>0</v>
      </c>
      <c r="J126" s="133">
        <v>0</v>
      </c>
      <c r="K126" s="136">
        <v>0</v>
      </c>
    </row>
    <row r="127" spans="1:11" ht="13.35" customHeight="1" x14ac:dyDescent="0.2">
      <c r="A127" s="112" t="s">
        <v>170</v>
      </c>
      <c r="B127" s="106"/>
      <c r="C127" s="133">
        <v>0</v>
      </c>
      <c r="D127" s="133">
        <v>0</v>
      </c>
      <c r="E127" s="132">
        <v>0</v>
      </c>
      <c r="F127" s="349">
        <v>0</v>
      </c>
      <c r="G127" s="133">
        <v>0</v>
      </c>
      <c r="H127" s="132">
        <v>0</v>
      </c>
      <c r="I127" s="349">
        <v>0</v>
      </c>
      <c r="J127" s="133">
        <v>0</v>
      </c>
      <c r="K127" s="136">
        <v>0</v>
      </c>
    </row>
    <row r="128" spans="1:11" ht="13.35" customHeight="1" x14ac:dyDescent="0.2">
      <c r="A128" s="112" t="s">
        <v>171</v>
      </c>
      <c r="B128" s="106"/>
      <c r="C128" s="133">
        <v>0</v>
      </c>
      <c r="D128" s="133">
        <v>0</v>
      </c>
      <c r="E128" s="132">
        <v>0</v>
      </c>
      <c r="F128" s="349">
        <v>0</v>
      </c>
      <c r="G128" s="133">
        <v>0</v>
      </c>
      <c r="H128" s="132">
        <v>0</v>
      </c>
      <c r="I128" s="349">
        <v>0</v>
      </c>
      <c r="J128" s="133">
        <v>0</v>
      </c>
      <c r="K128" s="136">
        <v>0</v>
      </c>
    </row>
    <row r="129" spans="1:11" ht="13.35" customHeight="1" x14ac:dyDescent="0.2">
      <c r="A129" s="112" t="s">
        <v>172</v>
      </c>
      <c r="B129" s="106"/>
      <c r="C129" s="133">
        <v>0</v>
      </c>
      <c r="D129" s="133">
        <v>0</v>
      </c>
      <c r="E129" s="132">
        <v>0</v>
      </c>
      <c r="F129" s="349">
        <v>0</v>
      </c>
      <c r="G129" s="133">
        <v>0</v>
      </c>
      <c r="H129" s="132">
        <v>0</v>
      </c>
      <c r="I129" s="349">
        <v>0</v>
      </c>
      <c r="J129" s="133">
        <v>0</v>
      </c>
      <c r="K129" s="136">
        <v>0</v>
      </c>
    </row>
    <row r="130" spans="1:11" ht="13.35" customHeight="1" x14ac:dyDescent="0.2">
      <c r="A130" s="112" t="s">
        <v>74</v>
      </c>
      <c r="B130" s="106"/>
      <c r="C130" s="133">
        <v>0</v>
      </c>
      <c r="D130" s="133">
        <v>0</v>
      </c>
      <c r="E130" s="132">
        <v>0</v>
      </c>
      <c r="F130" s="349">
        <v>0</v>
      </c>
      <c r="G130" s="133">
        <v>0</v>
      </c>
      <c r="H130" s="132">
        <v>0</v>
      </c>
      <c r="I130" s="349">
        <v>0</v>
      </c>
      <c r="J130" s="133">
        <v>0</v>
      </c>
      <c r="K130" s="136">
        <v>0</v>
      </c>
    </row>
    <row r="131" spans="1:11" ht="13.35" customHeight="1" x14ac:dyDescent="0.2">
      <c r="A131" s="57" t="s">
        <v>173</v>
      </c>
      <c r="B131" s="106"/>
      <c r="C131" s="22">
        <v>0</v>
      </c>
      <c r="D131" s="22">
        <v>0</v>
      </c>
      <c r="E131" s="22">
        <v>0</v>
      </c>
      <c r="F131" s="21">
        <v>0</v>
      </c>
      <c r="G131" s="22">
        <v>0</v>
      </c>
      <c r="H131" s="23">
        <v>0</v>
      </c>
      <c r="I131" s="117">
        <v>0</v>
      </c>
      <c r="J131" s="22">
        <v>0</v>
      </c>
      <c r="K131" s="23">
        <v>0</v>
      </c>
    </row>
    <row r="132" spans="1:11" ht="13.35" customHeight="1" x14ac:dyDescent="0.2">
      <c r="A132" s="112" t="s">
        <v>174</v>
      </c>
      <c r="B132" s="106"/>
      <c r="C132" s="133">
        <v>0</v>
      </c>
      <c r="D132" s="133">
        <v>0</v>
      </c>
      <c r="E132" s="132">
        <v>0</v>
      </c>
      <c r="F132" s="349">
        <v>0</v>
      </c>
      <c r="G132" s="133">
        <v>0</v>
      </c>
      <c r="H132" s="132">
        <v>0</v>
      </c>
      <c r="I132" s="349">
        <v>0</v>
      </c>
      <c r="J132" s="133">
        <v>0</v>
      </c>
      <c r="K132" s="136">
        <v>0</v>
      </c>
    </row>
    <row r="133" spans="1:11" ht="13.35" customHeight="1" x14ac:dyDescent="0.2">
      <c r="A133" s="112" t="s">
        <v>175</v>
      </c>
      <c r="B133" s="106"/>
      <c r="C133" s="133">
        <v>0</v>
      </c>
      <c r="D133" s="133">
        <v>0</v>
      </c>
      <c r="E133" s="132">
        <v>0</v>
      </c>
      <c r="F133" s="349">
        <v>0</v>
      </c>
      <c r="G133" s="133">
        <v>0</v>
      </c>
      <c r="H133" s="132">
        <v>0</v>
      </c>
      <c r="I133" s="349">
        <v>0</v>
      </c>
      <c r="J133" s="133">
        <v>0</v>
      </c>
      <c r="K133" s="136">
        <v>0</v>
      </c>
    </row>
    <row r="134" spans="1:11" ht="13.35" customHeight="1" x14ac:dyDescent="0.2">
      <c r="A134" s="112" t="s">
        <v>74</v>
      </c>
      <c r="B134" s="106"/>
      <c r="C134" s="133">
        <v>0</v>
      </c>
      <c r="D134" s="133">
        <v>0</v>
      </c>
      <c r="E134" s="132">
        <v>0</v>
      </c>
      <c r="F134" s="349">
        <v>0</v>
      </c>
      <c r="G134" s="133">
        <v>0</v>
      </c>
      <c r="H134" s="132">
        <v>0</v>
      </c>
      <c r="I134" s="349">
        <v>0</v>
      </c>
      <c r="J134" s="133">
        <v>0</v>
      </c>
      <c r="K134" s="136">
        <v>0</v>
      </c>
    </row>
    <row r="135" spans="1:11" ht="5.0999999999999996" customHeight="1" x14ac:dyDescent="0.2">
      <c r="A135" s="125"/>
      <c r="B135" s="106"/>
      <c r="C135" s="22">
        <v>0</v>
      </c>
      <c r="D135" s="22">
        <v>0</v>
      </c>
      <c r="E135" s="118">
        <v>0</v>
      </c>
      <c r="F135" s="119">
        <v>0</v>
      </c>
      <c r="G135" s="22">
        <v>0</v>
      </c>
      <c r="H135" s="114">
        <v>0</v>
      </c>
      <c r="I135" s="119">
        <v>0</v>
      </c>
      <c r="J135" s="22">
        <v>0</v>
      </c>
      <c r="K135" s="118">
        <v>0</v>
      </c>
    </row>
    <row r="136" spans="1:11" ht="13.35" customHeight="1" x14ac:dyDescent="0.2">
      <c r="A136" s="60" t="s">
        <v>176</v>
      </c>
      <c r="B136" s="106"/>
      <c r="C136" s="22">
        <v>0</v>
      </c>
      <c r="D136" s="22">
        <v>0</v>
      </c>
      <c r="E136" s="118">
        <v>0</v>
      </c>
      <c r="F136" s="119">
        <v>0</v>
      </c>
      <c r="G136" s="22">
        <v>0</v>
      </c>
      <c r="H136" s="114">
        <v>0</v>
      </c>
      <c r="I136" s="119">
        <v>0</v>
      </c>
      <c r="J136" s="22">
        <v>0</v>
      </c>
      <c r="K136" s="118">
        <v>0</v>
      </c>
    </row>
    <row r="137" spans="1:11" ht="13.35" customHeight="1" x14ac:dyDescent="0.2">
      <c r="A137" s="57" t="s">
        <v>176</v>
      </c>
      <c r="B137" s="106"/>
      <c r="C137" s="332">
        <v>0</v>
      </c>
      <c r="D137" s="332">
        <v>0</v>
      </c>
      <c r="E137" s="356">
        <v>0</v>
      </c>
      <c r="F137" s="357">
        <v>0</v>
      </c>
      <c r="G137" s="332">
        <v>0</v>
      </c>
      <c r="H137" s="358">
        <v>0</v>
      </c>
      <c r="I137" s="357">
        <v>0</v>
      </c>
      <c r="J137" s="332">
        <v>0</v>
      </c>
      <c r="K137" s="356">
        <v>0</v>
      </c>
    </row>
    <row r="138" spans="1:11" ht="5.0999999999999996" customHeight="1" x14ac:dyDescent="0.2">
      <c r="A138" s="80"/>
      <c r="B138" s="106"/>
      <c r="C138" s="22">
        <v>0</v>
      </c>
      <c r="D138" s="22">
        <v>0</v>
      </c>
      <c r="E138" s="118">
        <v>0</v>
      </c>
      <c r="F138" s="119">
        <v>0</v>
      </c>
      <c r="G138" s="22">
        <v>0</v>
      </c>
      <c r="H138" s="114">
        <v>0</v>
      </c>
      <c r="I138" s="119">
        <v>0</v>
      </c>
      <c r="J138" s="22">
        <v>0</v>
      </c>
      <c r="K138" s="118">
        <v>0</v>
      </c>
    </row>
    <row r="139" spans="1:11" ht="13.35" customHeight="1" x14ac:dyDescent="0.2">
      <c r="A139" s="60" t="s">
        <v>177</v>
      </c>
      <c r="B139" s="106"/>
      <c r="C139" s="22">
        <v>0</v>
      </c>
      <c r="D139" s="22">
        <v>0</v>
      </c>
      <c r="E139" s="118">
        <v>0</v>
      </c>
      <c r="F139" s="119">
        <v>0</v>
      </c>
      <c r="G139" s="22">
        <v>0</v>
      </c>
      <c r="H139" s="114">
        <v>0</v>
      </c>
      <c r="I139" s="119">
        <v>0</v>
      </c>
      <c r="J139" s="22">
        <v>0</v>
      </c>
      <c r="K139" s="118">
        <v>0</v>
      </c>
    </row>
    <row r="140" spans="1:11" ht="13.35" customHeight="1" x14ac:dyDescent="0.2">
      <c r="A140" s="57" t="s">
        <v>178</v>
      </c>
      <c r="B140" s="106"/>
      <c r="C140" s="332">
        <v>0</v>
      </c>
      <c r="D140" s="332">
        <v>0</v>
      </c>
      <c r="E140" s="356">
        <v>0</v>
      </c>
      <c r="F140" s="357">
        <v>0</v>
      </c>
      <c r="G140" s="332">
        <v>0</v>
      </c>
      <c r="H140" s="358">
        <v>0</v>
      </c>
      <c r="I140" s="357">
        <v>0</v>
      </c>
      <c r="J140" s="332">
        <v>0</v>
      </c>
      <c r="K140" s="356">
        <v>0</v>
      </c>
    </row>
    <row r="141" spans="1:11" ht="13.35" customHeight="1" x14ac:dyDescent="0.2">
      <c r="A141" s="57" t="s">
        <v>179</v>
      </c>
      <c r="B141" s="106"/>
      <c r="C141" s="22">
        <v>0</v>
      </c>
      <c r="D141" s="22">
        <v>0</v>
      </c>
      <c r="E141" s="22">
        <v>0</v>
      </c>
      <c r="F141" s="21">
        <v>0</v>
      </c>
      <c r="G141" s="22">
        <v>0</v>
      </c>
      <c r="H141" s="23">
        <v>0</v>
      </c>
      <c r="I141" s="117">
        <v>0</v>
      </c>
      <c r="J141" s="22">
        <v>0</v>
      </c>
      <c r="K141" s="23">
        <v>0</v>
      </c>
    </row>
    <row r="142" spans="1:11" ht="13.35" customHeight="1" x14ac:dyDescent="0.2">
      <c r="A142" s="112" t="s">
        <v>180</v>
      </c>
      <c r="B142" s="106"/>
      <c r="C142" s="133">
        <v>0</v>
      </c>
      <c r="D142" s="133">
        <v>0</v>
      </c>
      <c r="E142" s="132">
        <v>0</v>
      </c>
      <c r="F142" s="349">
        <v>0</v>
      </c>
      <c r="G142" s="133">
        <v>0</v>
      </c>
      <c r="H142" s="132">
        <v>0</v>
      </c>
      <c r="I142" s="349">
        <v>0</v>
      </c>
      <c r="J142" s="133">
        <v>0</v>
      </c>
      <c r="K142" s="136">
        <v>0</v>
      </c>
    </row>
    <row r="143" spans="1:11" ht="13.35" customHeight="1" x14ac:dyDescent="0.2">
      <c r="A143" s="112" t="s">
        <v>181</v>
      </c>
      <c r="B143" s="106"/>
      <c r="C143" s="133">
        <v>0</v>
      </c>
      <c r="D143" s="133">
        <v>0</v>
      </c>
      <c r="E143" s="132">
        <v>0</v>
      </c>
      <c r="F143" s="349">
        <v>0</v>
      </c>
      <c r="G143" s="133">
        <v>0</v>
      </c>
      <c r="H143" s="132">
        <v>0</v>
      </c>
      <c r="I143" s="349">
        <v>0</v>
      </c>
      <c r="J143" s="133">
        <v>0</v>
      </c>
      <c r="K143" s="136">
        <v>0</v>
      </c>
    </row>
    <row r="144" spans="1:11" ht="13.35" customHeight="1" x14ac:dyDescent="0.2">
      <c r="A144" s="112" t="s">
        <v>182</v>
      </c>
      <c r="B144" s="106"/>
      <c r="C144" s="133">
        <v>0</v>
      </c>
      <c r="D144" s="133">
        <v>0</v>
      </c>
      <c r="E144" s="132">
        <v>0</v>
      </c>
      <c r="F144" s="349">
        <v>0</v>
      </c>
      <c r="G144" s="133">
        <v>0</v>
      </c>
      <c r="H144" s="132">
        <v>0</v>
      </c>
      <c r="I144" s="349">
        <v>0</v>
      </c>
      <c r="J144" s="133">
        <v>0</v>
      </c>
      <c r="K144" s="136">
        <v>0</v>
      </c>
    </row>
    <row r="145" spans="1:11" ht="13.35" customHeight="1" x14ac:dyDescent="0.2">
      <c r="A145" s="112" t="s">
        <v>183</v>
      </c>
      <c r="B145" s="106"/>
      <c r="C145" s="133">
        <v>0</v>
      </c>
      <c r="D145" s="133">
        <v>0</v>
      </c>
      <c r="E145" s="132">
        <v>0</v>
      </c>
      <c r="F145" s="349">
        <v>0</v>
      </c>
      <c r="G145" s="133">
        <v>0</v>
      </c>
      <c r="H145" s="132">
        <v>0</v>
      </c>
      <c r="I145" s="349">
        <v>0</v>
      </c>
      <c r="J145" s="133">
        <v>0</v>
      </c>
      <c r="K145" s="136">
        <v>0</v>
      </c>
    </row>
    <row r="146" spans="1:11" ht="13.35" customHeight="1" x14ac:dyDescent="0.2">
      <c r="A146" s="112" t="s">
        <v>184</v>
      </c>
      <c r="B146" s="106"/>
      <c r="C146" s="133">
        <v>0</v>
      </c>
      <c r="D146" s="133">
        <v>0</v>
      </c>
      <c r="E146" s="132">
        <v>0</v>
      </c>
      <c r="F146" s="349">
        <v>0</v>
      </c>
      <c r="G146" s="133">
        <v>0</v>
      </c>
      <c r="H146" s="132">
        <v>0</v>
      </c>
      <c r="I146" s="349">
        <v>0</v>
      </c>
      <c r="J146" s="133">
        <v>0</v>
      </c>
      <c r="K146" s="136">
        <v>0</v>
      </c>
    </row>
    <row r="147" spans="1:11" ht="13.35" customHeight="1" x14ac:dyDescent="0.2">
      <c r="A147" s="112" t="s">
        <v>185</v>
      </c>
      <c r="B147" s="106"/>
      <c r="C147" s="133">
        <v>0</v>
      </c>
      <c r="D147" s="133">
        <v>0</v>
      </c>
      <c r="E147" s="132">
        <v>0</v>
      </c>
      <c r="F147" s="349">
        <v>0</v>
      </c>
      <c r="G147" s="133">
        <v>0</v>
      </c>
      <c r="H147" s="132">
        <v>0</v>
      </c>
      <c r="I147" s="349">
        <v>0</v>
      </c>
      <c r="J147" s="133">
        <v>0</v>
      </c>
      <c r="K147" s="136">
        <v>0</v>
      </c>
    </row>
    <row r="148" spans="1:11" ht="5.0999999999999996" customHeight="1" x14ac:dyDescent="0.2">
      <c r="A148" s="80"/>
      <c r="B148" s="106"/>
      <c r="C148" s="34">
        <v>0</v>
      </c>
      <c r="D148" s="34">
        <v>0</v>
      </c>
      <c r="E148" s="107">
        <v>0</v>
      </c>
      <c r="F148" s="108">
        <v>0</v>
      </c>
      <c r="G148" s="34">
        <v>0</v>
      </c>
      <c r="H148" s="109">
        <v>0</v>
      </c>
      <c r="I148" s="108">
        <v>0</v>
      </c>
      <c r="J148" s="34">
        <v>0</v>
      </c>
      <c r="K148" s="107">
        <v>0</v>
      </c>
    </row>
    <row r="149" spans="1:11" ht="13.35" customHeight="1" x14ac:dyDescent="0.2">
      <c r="A149" s="60" t="s">
        <v>186</v>
      </c>
      <c r="B149" s="106"/>
      <c r="C149" s="22">
        <v>0</v>
      </c>
      <c r="D149" s="22">
        <v>0</v>
      </c>
      <c r="E149" s="118">
        <v>0</v>
      </c>
      <c r="F149" s="119">
        <v>0</v>
      </c>
      <c r="G149" s="22">
        <v>0</v>
      </c>
      <c r="H149" s="114">
        <v>0</v>
      </c>
      <c r="I149" s="119">
        <v>0</v>
      </c>
      <c r="J149" s="22">
        <v>0</v>
      </c>
      <c r="K149" s="118">
        <v>0</v>
      </c>
    </row>
    <row r="150" spans="1:11" ht="13.35" customHeight="1" x14ac:dyDescent="0.2">
      <c r="A150" s="57" t="s">
        <v>186</v>
      </c>
      <c r="B150" s="106"/>
      <c r="C150" s="332">
        <v>0</v>
      </c>
      <c r="D150" s="332">
        <v>0</v>
      </c>
      <c r="E150" s="356">
        <v>0</v>
      </c>
      <c r="F150" s="357">
        <v>0</v>
      </c>
      <c r="G150" s="332">
        <v>0</v>
      </c>
      <c r="H150" s="358">
        <v>0</v>
      </c>
      <c r="I150" s="357">
        <v>0</v>
      </c>
      <c r="J150" s="332">
        <v>0</v>
      </c>
      <c r="K150" s="356">
        <v>0</v>
      </c>
    </row>
    <row r="151" spans="1:11" ht="5.0999999999999996" customHeight="1" x14ac:dyDescent="0.2">
      <c r="A151" s="80"/>
      <c r="B151" s="106"/>
      <c r="C151" s="22">
        <v>0</v>
      </c>
      <c r="D151" s="22">
        <v>0</v>
      </c>
      <c r="E151" s="118">
        <v>0</v>
      </c>
      <c r="F151" s="119">
        <v>0</v>
      </c>
      <c r="G151" s="22">
        <v>0</v>
      </c>
      <c r="H151" s="114">
        <v>0</v>
      </c>
      <c r="I151" s="119">
        <v>0</v>
      </c>
      <c r="J151" s="22">
        <v>0</v>
      </c>
      <c r="K151" s="118">
        <v>0</v>
      </c>
    </row>
    <row r="152" spans="1:11" ht="13.35" customHeight="1" x14ac:dyDescent="0.2">
      <c r="A152" s="60" t="s">
        <v>187</v>
      </c>
      <c r="B152" s="106"/>
      <c r="C152" s="22">
        <v>0</v>
      </c>
      <c r="D152" s="22">
        <v>0</v>
      </c>
      <c r="E152" s="118">
        <v>0</v>
      </c>
      <c r="F152" s="119">
        <v>0</v>
      </c>
      <c r="G152" s="22">
        <v>0</v>
      </c>
      <c r="H152" s="114">
        <v>0</v>
      </c>
      <c r="I152" s="119">
        <v>0</v>
      </c>
      <c r="J152" s="22">
        <v>0</v>
      </c>
      <c r="K152" s="118">
        <v>0</v>
      </c>
    </row>
    <row r="153" spans="1:11" ht="13.35" customHeight="1" x14ac:dyDescent="0.2">
      <c r="A153" s="57" t="s">
        <v>187</v>
      </c>
      <c r="B153" s="106"/>
      <c r="C153" s="332">
        <v>0</v>
      </c>
      <c r="D153" s="332">
        <v>0</v>
      </c>
      <c r="E153" s="356">
        <v>0</v>
      </c>
      <c r="F153" s="357">
        <v>0</v>
      </c>
      <c r="G153" s="332">
        <v>0</v>
      </c>
      <c r="H153" s="358">
        <v>0</v>
      </c>
      <c r="I153" s="357">
        <v>0</v>
      </c>
      <c r="J153" s="332">
        <v>0</v>
      </c>
      <c r="K153" s="356">
        <v>0</v>
      </c>
    </row>
    <row r="154" spans="1:11" ht="5.0999999999999996" customHeight="1" x14ac:dyDescent="0.2">
      <c r="A154" s="80"/>
      <c r="B154" s="106"/>
      <c r="C154" s="22">
        <v>0</v>
      </c>
      <c r="D154" s="22">
        <v>0</v>
      </c>
      <c r="E154" s="118">
        <v>0</v>
      </c>
      <c r="F154" s="119">
        <v>0</v>
      </c>
      <c r="G154" s="22">
        <v>0</v>
      </c>
      <c r="H154" s="114">
        <v>0</v>
      </c>
      <c r="I154" s="119">
        <v>0</v>
      </c>
      <c r="J154" s="22">
        <v>0</v>
      </c>
      <c r="K154" s="118">
        <v>0</v>
      </c>
    </row>
    <row r="155" spans="1:11" ht="13.35" customHeight="1" x14ac:dyDescent="0.2">
      <c r="A155" s="60" t="s">
        <v>188</v>
      </c>
      <c r="B155" s="106"/>
      <c r="C155" s="22">
        <v>0</v>
      </c>
      <c r="D155" s="22">
        <v>0</v>
      </c>
      <c r="E155" s="118">
        <v>0</v>
      </c>
      <c r="F155" s="119">
        <v>0</v>
      </c>
      <c r="G155" s="22">
        <v>0</v>
      </c>
      <c r="H155" s="114">
        <v>0</v>
      </c>
      <c r="I155" s="119">
        <v>0</v>
      </c>
      <c r="J155" s="22">
        <v>0</v>
      </c>
      <c r="K155" s="118">
        <v>0</v>
      </c>
    </row>
    <row r="156" spans="1:11" ht="13.35" customHeight="1" x14ac:dyDescent="0.2">
      <c r="A156" s="57" t="s">
        <v>188</v>
      </c>
      <c r="B156" s="106"/>
      <c r="C156" s="332">
        <v>0</v>
      </c>
      <c r="D156" s="332">
        <v>0</v>
      </c>
      <c r="E156" s="356">
        <v>0</v>
      </c>
      <c r="F156" s="357">
        <v>0</v>
      </c>
      <c r="G156" s="332">
        <v>0</v>
      </c>
      <c r="H156" s="358">
        <v>0</v>
      </c>
      <c r="I156" s="357">
        <v>0</v>
      </c>
      <c r="J156" s="332">
        <v>0</v>
      </c>
      <c r="K156" s="356">
        <v>0</v>
      </c>
    </row>
    <row r="157" spans="1:11" ht="5.0999999999999996" customHeight="1" x14ac:dyDescent="0.2">
      <c r="A157" s="80"/>
      <c r="B157" s="106"/>
      <c r="C157" s="22">
        <v>0</v>
      </c>
      <c r="D157" s="22">
        <v>0</v>
      </c>
      <c r="E157" s="118">
        <v>0</v>
      </c>
      <c r="F157" s="119">
        <v>0</v>
      </c>
      <c r="G157" s="22">
        <v>0</v>
      </c>
      <c r="H157" s="114">
        <v>0</v>
      </c>
      <c r="I157" s="119">
        <v>0</v>
      </c>
      <c r="J157" s="22">
        <v>0</v>
      </c>
      <c r="K157" s="118">
        <v>0</v>
      </c>
    </row>
    <row r="158" spans="1:11" ht="13.35" customHeight="1" x14ac:dyDescent="0.2">
      <c r="A158" s="60" t="s">
        <v>189</v>
      </c>
      <c r="B158" s="106"/>
      <c r="C158" s="22">
        <v>0</v>
      </c>
      <c r="D158" s="22">
        <v>0</v>
      </c>
      <c r="E158" s="118">
        <v>0</v>
      </c>
      <c r="F158" s="119">
        <v>0</v>
      </c>
      <c r="G158" s="22">
        <v>0</v>
      </c>
      <c r="H158" s="114">
        <v>0</v>
      </c>
      <c r="I158" s="119">
        <v>0</v>
      </c>
      <c r="J158" s="22">
        <v>0</v>
      </c>
      <c r="K158" s="118">
        <v>0</v>
      </c>
    </row>
    <row r="159" spans="1:11" ht="13.35" customHeight="1" x14ac:dyDescent="0.2">
      <c r="A159" s="57" t="s">
        <v>189</v>
      </c>
      <c r="B159" s="106"/>
      <c r="C159" s="332">
        <v>0</v>
      </c>
      <c r="D159" s="332">
        <v>0</v>
      </c>
      <c r="E159" s="356">
        <v>0</v>
      </c>
      <c r="F159" s="357">
        <v>0</v>
      </c>
      <c r="G159" s="332">
        <v>0</v>
      </c>
      <c r="H159" s="358">
        <v>0</v>
      </c>
      <c r="I159" s="357">
        <v>0</v>
      </c>
      <c r="J159" s="332">
        <v>0</v>
      </c>
      <c r="K159" s="356">
        <v>0</v>
      </c>
    </row>
    <row r="160" spans="1:11" ht="5.0999999999999996" customHeight="1" x14ac:dyDescent="0.2">
      <c r="A160" s="80"/>
      <c r="B160" s="106"/>
      <c r="C160" s="22">
        <v>0</v>
      </c>
      <c r="D160" s="22">
        <v>0</v>
      </c>
      <c r="E160" s="118">
        <v>0</v>
      </c>
      <c r="F160" s="119">
        <v>0</v>
      </c>
      <c r="G160" s="22">
        <v>0</v>
      </c>
      <c r="H160" s="114">
        <v>0</v>
      </c>
      <c r="I160" s="119">
        <v>0</v>
      </c>
      <c r="J160" s="22">
        <v>0</v>
      </c>
      <c r="K160" s="118">
        <v>0</v>
      </c>
    </row>
    <row r="161" spans="1:11" ht="13.35" customHeight="1" x14ac:dyDescent="0.2">
      <c r="A161" s="60" t="s">
        <v>190</v>
      </c>
      <c r="B161" s="106"/>
      <c r="C161" s="22">
        <v>0</v>
      </c>
      <c r="D161" s="22">
        <v>0</v>
      </c>
      <c r="E161" s="118">
        <v>0</v>
      </c>
      <c r="F161" s="119">
        <v>0</v>
      </c>
      <c r="G161" s="22">
        <v>0</v>
      </c>
      <c r="H161" s="114">
        <v>0</v>
      </c>
      <c r="I161" s="119">
        <v>0</v>
      </c>
      <c r="J161" s="22">
        <v>0</v>
      </c>
      <c r="K161" s="118">
        <v>0</v>
      </c>
    </row>
    <row r="162" spans="1:11" ht="13.35" customHeight="1" x14ac:dyDescent="0.2">
      <c r="A162" s="57" t="s">
        <v>190</v>
      </c>
      <c r="B162" s="106"/>
      <c r="C162" s="332">
        <v>0</v>
      </c>
      <c r="D162" s="332">
        <v>0</v>
      </c>
      <c r="E162" s="356">
        <v>0</v>
      </c>
      <c r="F162" s="357">
        <v>0</v>
      </c>
      <c r="G162" s="332">
        <v>0</v>
      </c>
      <c r="H162" s="358">
        <v>0</v>
      </c>
      <c r="I162" s="357">
        <v>0</v>
      </c>
      <c r="J162" s="332">
        <v>0</v>
      </c>
      <c r="K162" s="356">
        <v>0</v>
      </c>
    </row>
    <row r="163" spans="1:11" ht="5.0999999999999996" customHeight="1" x14ac:dyDescent="0.2">
      <c r="A163" s="80"/>
      <c r="B163" s="106"/>
      <c r="C163" s="22">
        <v>0</v>
      </c>
      <c r="D163" s="22">
        <v>0</v>
      </c>
      <c r="E163" s="118">
        <v>0</v>
      </c>
      <c r="F163" s="119">
        <v>0</v>
      </c>
      <c r="G163" s="22">
        <v>0</v>
      </c>
      <c r="H163" s="114">
        <v>0</v>
      </c>
      <c r="I163" s="119">
        <v>0</v>
      </c>
      <c r="J163" s="22">
        <v>0</v>
      </c>
      <c r="K163" s="118">
        <v>0</v>
      </c>
    </row>
    <row r="164" spans="1:11" ht="13.35" customHeight="1" x14ac:dyDescent="0.2">
      <c r="A164" s="60" t="s">
        <v>191</v>
      </c>
      <c r="B164" s="106"/>
      <c r="C164" s="22">
        <v>0</v>
      </c>
      <c r="D164" s="22">
        <v>0</v>
      </c>
      <c r="E164" s="118">
        <v>0</v>
      </c>
      <c r="F164" s="119">
        <v>0</v>
      </c>
      <c r="G164" s="22">
        <v>0</v>
      </c>
      <c r="H164" s="114">
        <v>0</v>
      </c>
      <c r="I164" s="119">
        <v>0</v>
      </c>
      <c r="J164" s="22">
        <v>0</v>
      </c>
      <c r="K164" s="118">
        <v>0</v>
      </c>
    </row>
    <row r="165" spans="1:11" ht="13.35" customHeight="1" x14ac:dyDescent="0.2">
      <c r="A165" s="57" t="s">
        <v>191</v>
      </c>
      <c r="B165" s="106"/>
      <c r="C165" s="332">
        <v>0</v>
      </c>
      <c r="D165" s="332">
        <v>0</v>
      </c>
      <c r="E165" s="356">
        <v>0</v>
      </c>
      <c r="F165" s="357">
        <v>0</v>
      </c>
      <c r="G165" s="332">
        <v>0</v>
      </c>
      <c r="H165" s="358">
        <v>0</v>
      </c>
      <c r="I165" s="357">
        <v>0</v>
      </c>
      <c r="J165" s="332">
        <v>0</v>
      </c>
      <c r="K165" s="356">
        <v>0</v>
      </c>
    </row>
    <row r="166" spans="1:11" ht="5.0999999999999996" customHeight="1" x14ac:dyDescent="0.2">
      <c r="A166" s="80"/>
      <c r="B166" s="106"/>
      <c r="C166" s="22">
        <v>0</v>
      </c>
      <c r="D166" s="22">
        <v>0</v>
      </c>
      <c r="E166" s="118">
        <v>0</v>
      </c>
      <c r="F166" s="119">
        <v>0</v>
      </c>
      <c r="G166" s="22">
        <v>0</v>
      </c>
      <c r="H166" s="114">
        <v>0</v>
      </c>
      <c r="I166" s="119">
        <v>0</v>
      </c>
      <c r="J166" s="22">
        <v>0</v>
      </c>
      <c r="K166" s="118">
        <v>0</v>
      </c>
    </row>
    <row r="167" spans="1:11" ht="13.35" customHeight="1" x14ac:dyDescent="0.2">
      <c r="A167" s="92" t="s">
        <v>492</v>
      </c>
      <c r="B167" s="359"/>
      <c r="C167" s="95">
        <v>0</v>
      </c>
      <c r="D167" s="95">
        <v>0</v>
      </c>
      <c r="E167" s="360">
        <v>0</v>
      </c>
      <c r="F167" s="361">
        <v>0</v>
      </c>
      <c r="G167" s="95">
        <v>0</v>
      </c>
      <c r="H167" s="362">
        <v>0</v>
      </c>
      <c r="I167" s="361">
        <v>0</v>
      </c>
      <c r="J167" s="95">
        <v>0</v>
      </c>
      <c r="K167" s="360">
        <v>0</v>
      </c>
    </row>
    <row r="168" spans="1:11" ht="12.75" customHeight="1" x14ac:dyDescent="0.2">
      <c r="A168" s="96"/>
      <c r="C168" s="79"/>
      <c r="D168" s="79"/>
      <c r="E168" s="79"/>
      <c r="F168" s="79"/>
      <c r="G168" s="79"/>
      <c r="H168" s="79"/>
      <c r="I168" s="79"/>
      <c r="J168" s="79"/>
      <c r="K168" s="79"/>
    </row>
    <row r="169" spans="1:11" ht="12.75" customHeight="1" x14ac:dyDescent="0.2">
      <c r="A169" s="99"/>
      <c r="C169" s="128"/>
      <c r="D169" s="128"/>
      <c r="E169" s="79"/>
      <c r="F169" s="79"/>
      <c r="G169" s="79"/>
      <c r="H169" s="79"/>
      <c r="I169" s="79"/>
      <c r="J169" s="79"/>
      <c r="K169" s="79"/>
    </row>
    <row r="170" spans="1:11" ht="11.25" customHeight="1" x14ac:dyDescent="0.2">
      <c r="C170" s="128"/>
      <c r="D170" s="128"/>
      <c r="E170" s="79"/>
      <c r="F170" s="79"/>
      <c r="G170" s="79"/>
      <c r="H170" s="79"/>
      <c r="I170" s="79"/>
      <c r="J170" s="79"/>
      <c r="K170" s="79"/>
    </row>
    <row r="171" spans="1:11" ht="11.25" customHeight="1" x14ac:dyDescent="0.2"/>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opLeftCell="A143" workbookViewId="0">
      <selection activeCell="G174" sqref="G174"/>
    </sheetView>
  </sheetViews>
  <sheetFormatPr defaultColWidth="9.109375" defaultRowHeight="10.199999999999999" x14ac:dyDescent="0.2"/>
  <cols>
    <col min="1" max="1" width="35.6640625" style="2" customWidth="1"/>
    <col min="2" max="2" width="3.109375" style="62" customWidth="1"/>
    <col min="3" max="11" width="8.6640625" style="2" customWidth="1"/>
    <col min="12" max="12" width="9.88671875" style="2" customWidth="1"/>
    <col min="13" max="13" width="9.44140625" style="2" customWidth="1"/>
    <col min="14" max="14" width="9.88671875" style="2" customWidth="1"/>
    <col min="15" max="17" width="9.44140625" style="2" customWidth="1"/>
    <col min="18" max="18" width="9.88671875" style="2" customWidth="1"/>
    <col min="19" max="21" width="9.44140625" style="2" customWidth="1"/>
    <col min="22" max="23" width="9.88671875" style="2" customWidth="1"/>
    <col min="24" max="16384" width="9.109375" style="2"/>
  </cols>
  <sheetData>
    <row r="1" spans="1:12" ht="13.8" x14ac:dyDescent="0.3">
      <c r="A1" s="1" t="str">
        <f>MEB9d</f>
        <v>Buffalo City Development Agency - Supporting Table SD7d Depreciation by asset class</v>
      </c>
    </row>
    <row r="2" spans="1:12" ht="20.399999999999999" x14ac:dyDescent="0.2">
      <c r="A2" s="344" t="str">
        <f>desc</f>
        <v>Description</v>
      </c>
      <c r="B2" s="345" t="str">
        <f>head27</f>
        <v>Ref</v>
      </c>
      <c r="C2" s="4" t="str">
        <f>head1b</f>
        <v>2017/18</v>
      </c>
      <c r="D2" s="5" t="str">
        <f>head1A</f>
        <v>2018/19</v>
      </c>
      <c r="E2" s="6" t="str">
        <f>Head1</f>
        <v>2019/20</v>
      </c>
      <c r="F2" s="7" t="str">
        <f>Head2</f>
        <v>Current Year 2020/21</v>
      </c>
      <c r="G2" s="8"/>
      <c r="H2" s="9"/>
      <c r="I2" s="7" t="str">
        <f>Head3a</f>
        <v>Medium Term Revenue and Expenditure Framework</v>
      </c>
      <c r="J2" s="8"/>
      <c r="K2" s="9"/>
    </row>
    <row r="3" spans="1:12" ht="20.399999999999999" x14ac:dyDescent="0.2">
      <c r="A3" s="64" t="s">
        <v>485</v>
      </c>
      <c r="B3" s="273">
        <v>1</v>
      </c>
      <c r="C3" s="274" t="str">
        <f>Head5</f>
        <v>Audited Outcome</v>
      </c>
      <c r="D3" s="275" t="str">
        <f>Head5</f>
        <v>Audited Outcome</v>
      </c>
      <c r="E3" s="276" t="str">
        <f>Head5</f>
        <v>Audited Outcome</v>
      </c>
      <c r="F3" s="346" t="str">
        <f>Head6</f>
        <v>Original Budget</v>
      </c>
      <c r="G3" s="274" t="str">
        <f>Head7</f>
        <v>Adjusted Budget</v>
      </c>
      <c r="H3" s="347" t="str">
        <f>Head8</f>
        <v>Full Year Forecast</v>
      </c>
      <c r="I3" s="346" t="str">
        <f>Head9</f>
        <v>Budget Year 2021/22</v>
      </c>
      <c r="J3" s="274" t="str">
        <f>Head10</f>
        <v>Budget Year +1 2022/23</v>
      </c>
      <c r="K3" s="276" t="str">
        <f>Head11</f>
        <v>Budget Year +2 2023/24</v>
      </c>
    </row>
    <row r="4" spans="1:12" ht="12.75" customHeight="1" x14ac:dyDescent="0.2">
      <c r="A4" s="50" t="s">
        <v>493</v>
      </c>
      <c r="B4" s="105"/>
      <c r="C4" s="21"/>
      <c r="D4" s="22"/>
      <c r="E4" s="23"/>
      <c r="F4" s="21"/>
      <c r="G4" s="22"/>
      <c r="H4" s="23"/>
      <c r="I4" s="21"/>
      <c r="J4" s="22"/>
      <c r="K4" s="23"/>
    </row>
    <row r="5" spans="1:12" ht="5.0999999999999996" customHeight="1" x14ac:dyDescent="0.2">
      <c r="A5" s="60"/>
      <c r="B5" s="105"/>
      <c r="C5" s="21"/>
      <c r="D5" s="22"/>
      <c r="E5" s="23"/>
      <c r="F5" s="21"/>
      <c r="G5" s="22"/>
      <c r="H5" s="23"/>
      <c r="I5" s="21"/>
      <c r="J5" s="22"/>
      <c r="K5" s="23"/>
    </row>
    <row r="6" spans="1:12" ht="13.35" customHeight="1" x14ac:dyDescent="0.2">
      <c r="A6" s="60" t="s">
        <v>69</v>
      </c>
      <c r="B6" s="106"/>
      <c r="C6" s="34">
        <f>C7+C12+C16+C26+C37+C44+C52+C62+C68</f>
        <v>0</v>
      </c>
      <c r="D6" s="34">
        <f t="shared" ref="D6:K6" si="0">D7+D12+D16+D26+D37+D44+D52+D62+D68</f>
        <v>0</v>
      </c>
      <c r="E6" s="107">
        <f t="shared" si="0"/>
        <v>0</v>
      </c>
      <c r="F6" s="108">
        <f t="shared" si="0"/>
        <v>0</v>
      </c>
      <c r="G6" s="34">
        <f t="shared" si="0"/>
        <v>0</v>
      </c>
      <c r="H6" s="109">
        <f t="shared" si="0"/>
        <v>0</v>
      </c>
      <c r="I6" s="108">
        <f t="shared" si="0"/>
        <v>0</v>
      </c>
      <c r="J6" s="34">
        <f t="shared" si="0"/>
        <v>0</v>
      </c>
      <c r="K6" s="107">
        <f t="shared" si="0"/>
        <v>0</v>
      </c>
    </row>
    <row r="7" spans="1:12" s="111" customFormat="1" ht="13.35" customHeight="1" x14ac:dyDescent="0.25">
      <c r="A7" s="57" t="s">
        <v>70</v>
      </c>
      <c r="B7" s="106"/>
      <c r="C7" s="18">
        <f t="shared" ref="C7:K7" si="1">SUM(C8:C11)</f>
        <v>0</v>
      </c>
      <c r="D7" s="18">
        <f t="shared" si="1"/>
        <v>0</v>
      </c>
      <c r="E7" s="110">
        <f t="shared" si="1"/>
        <v>0</v>
      </c>
      <c r="F7" s="17">
        <f t="shared" si="1"/>
        <v>0</v>
      </c>
      <c r="G7" s="18">
        <f t="shared" si="1"/>
        <v>0</v>
      </c>
      <c r="H7" s="19">
        <f t="shared" si="1"/>
        <v>0</v>
      </c>
      <c r="I7" s="17">
        <f t="shared" si="1"/>
        <v>0</v>
      </c>
      <c r="J7" s="18">
        <f t="shared" si="1"/>
        <v>0</v>
      </c>
      <c r="K7" s="19">
        <f t="shared" si="1"/>
        <v>0</v>
      </c>
      <c r="L7" s="2"/>
    </row>
    <row r="8" spans="1:12" s="111" customFormat="1" ht="13.35" customHeight="1" x14ac:dyDescent="0.25">
      <c r="A8" s="112" t="s">
        <v>71</v>
      </c>
      <c r="B8" s="106"/>
      <c r="C8" s="133">
        <v>0</v>
      </c>
      <c r="D8" s="133">
        <v>0</v>
      </c>
      <c r="E8" s="348">
        <v>0</v>
      </c>
      <c r="F8" s="349">
        <v>0</v>
      </c>
      <c r="G8" s="133">
        <v>0</v>
      </c>
      <c r="H8" s="132">
        <v>0</v>
      </c>
      <c r="I8" s="349">
        <v>0</v>
      </c>
      <c r="J8" s="133">
        <v>0</v>
      </c>
      <c r="K8" s="348">
        <v>0</v>
      </c>
      <c r="L8" s="2"/>
    </row>
    <row r="9" spans="1:12" s="111" customFormat="1" ht="13.35" customHeight="1" x14ac:dyDescent="0.25">
      <c r="A9" s="112" t="s">
        <v>72</v>
      </c>
      <c r="B9" s="106"/>
      <c r="C9" s="133">
        <v>0</v>
      </c>
      <c r="D9" s="133">
        <v>0</v>
      </c>
      <c r="E9" s="348">
        <v>0</v>
      </c>
      <c r="F9" s="349">
        <v>0</v>
      </c>
      <c r="G9" s="133">
        <v>0</v>
      </c>
      <c r="H9" s="132">
        <v>0</v>
      </c>
      <c r="I9" s="349">
        <v>0</v>
      </c>
      <c r="J9" s="133">
        <v>0</v>
      </c>
      <c r="K9" s="348">
        <v>0</v>
      </c>
      <c r="L9" s="116"/>
    </row>
    <row r="10" spans="1:12" s="111" customFormat="1" ht="13.35" customHeight="1" x14ac:dyDescent="0.25">
      <c r="A10" s="112" t="s">
        <v>73</v>
      </c>
      <c r="B10" s="106"/>
      <c r="C10" s="133">
        <v>0</v>
      </c>
      <c r="D10" s="133">
        <v>0</v>
      </c>
      <c r="E10" s="348">
        <v>0</v>
      </c>
      <c r="F10" s="349">
        <v>0</v>
      </c>
      <c r="G10" s="133">
        <v>0</v>
      </c>
      <c r="H10" s="132">
        <v>0</v>
      </c>
      <c r="I10" s="349">
        <v>0</v>
      </c>
      <c r="J10" s="133">
        <v>0</v>
      </c>
      <c r="K10" s="348">
        <v>0</v>
      </c>
      <c r="L10" s="116"/>
    </row>
    <row r="11" spans="1:12" s="111" customFormat="1" ht="13.35" customHeight="1" x14ac:dyDescent="0.25">
      <c r="A11" s="112" t="s">
        <v>74</v>
      </c>
      <c r="B11" s="106"/>
      <c r="C11" s="133">
        <v>0</v>
      </c>
      <c r="D11" s="133">
        <v>0</v>
      </c>
      <c r="E11" s="348">
        <v>0</v>
      </c>
      <c r="F11" s="349">
        <v>0</v>
      </c>
      <c r="G11" s="133">
        <v>0</v>
      </c>
      <c r="H11" s="132">
        <v>0</v>
      </c>
      <c r="I11" s="349">
        <v>0</v>
      </c>
      <c r="J11" s="133">
        <v>0</v>
      </c>
      <c r="K11" s="348">
        <v>0</v>
      </c>
      <c r="L11" s="116"/>
    </row>
    <row r="12" spans="1:12" s="111" customFormat="1" ht="13.35" customHeight="1" x14ac:dyDescent="0.25">
      <c r="A12" s="57" t="s">
        <v>75</v>
      </c>
      <c r="B12" s="106"/>
      <c r="C12" s="22">
        <v>0</v>
      </c>
      <c r="D12" s="22">
        <v>0</v>
      </c>
      <c r="E12" s="115">
        <v>0</v>
      </c>
      <c r="F12" s="21">
        <v>0</v>
      </c>
      <c r="G12" s="22">
        <v>0</v>
      </c>
      <c r="H12" s="23">
        <v>0</v>
      </c>
      <c r="I12" s="117">
        <v>0</v>
      </c>
      <c r="J12" s="22">
        <v>0</v>
      </c>
      <c r="K12" s="23">
        <v>0</v>
      </c>
      <c r="L12" s="116"/>
    </row>
    <row r="13" spans="1:12" s="111" customFormat="1" ht="13.35" customHeight="1" x14ac:dyDescent="0.25">
      <c r="A13" s="112" t="s">
        <v>76</v>
      </c>
      <c r="B13" s="106"/>
      <c r="C13" s="133">
        <v>0</v>
      </c>
      <c r="D13" s="133">
        <v>0</v>
      </c>
      <c r="E13" s="134">
        <v>0</v>
      </c>
      <c r="F13" s="135">
        <v>0</v>
      </c>
      <c r="G13" s="133">
        <v>0</v>
      </c>
      <c r="H13" s="136">
        <v>0</v>
      </c>
      <c r="I13" s="251">
        <v>0</v>
      </c>
      <c r="J13" s="133">
        <v>0</v>
      </c>
      <c r="K13" s="136">
        <v>0</v>
      </c>
      <c r="L13" s="116"/>
    </row>
    <row r="14" spans="1:12" s="111" customFormat="1" ht="13.35" customHeight="1" x14ac:dyDescent="0.25">
      <c r="A14" s="112" t="s">
        <v>77</v>
      </c>
      <c r="B14" s="106"/>
      <c r="C14" s="133">
        <v>0</v>
      </c>
      <c r="D14" s="133">
        <v>0</v>
      </c>
      <c r="E14" s="134">
        <v>0</v>
      </c>
      <c r="F14" s="135">
        <v>0</v>
      </c>
      <c r="G14" s="133">
        <v>0</v>
      </c>
      <c r="H14" s="136">
        <v>0</v>
      </c>
      <c r="I14" s="251">
        <v>0</v>
      </c>
      <c r="J14" s="133">
        <v>0</v>
      </c>
      <c r="K14" s="136">
        <v>0</v>
      </c>
      <c r="L14" s="116"/>
    </row>
    <row r="15" spans="1:12" s="111" customFormat="1" ht="13.35" customHeight="1" x14ac:dyDescent="0.25">
      <c r="A15" s="112" t="s">
        <v>78</v>
      </c>
      <c r="B15" s="106"/>
      <c r="C15" s="133">
        <v>0</v>
      </c>
      <c r="D15" s="133">
        <v>0</v>
      </c>
      <c r="E15" s="134">
        <v>0</v>
      </c>
      <c r="F15" s="135">
        <v>0</v>
      </c>
      <c r="G15" s="133">
        <v>0</v>
      </c>
      <c r="H15" s="136">
        <v>0</v>
      </c>
      <c r="I15" s="251">
        <v>0</v>
      </c>
      <c r="J15" s="133">
        <v>0</v>
      </c>
      <c r="K15" s="136">
        <v>0</v>
      </c>
      <c r="L15" s="116"/>
    </row>
    <row r="16" spans="1:12" s="111" customFormat="1" ht="13.35" customHeight="1" x14ac:dyDescent="0.25">
      <c r="A16" s="57" t="s">
        <v>79</v>
      </c>
      <c r="B16" s="106"/>
      <c r="C16" s="22">
        <v>0</v>
      </c>
      <c r="D16" s="22">
        <v>0</v>
      </c>
      <c r="E16" s="115">
        <v>0</v>
      </c>
      <c r="F16" s="21">
        <v>0</v>
      </c>
      <c r="G16" s="22">
        <v>0</v>
      </c>
      <c r="H16" s="23">
        <v>0</v>
      </c>
      <c r="I16" s="117">
        <v>0</v>
      </c>
      <c r="J16" s="22">
        <v>0</v>
      </c>
      <c r="K16" s="23">
        <v>0</v>
      </c>
      <c r="L16" s="116"/>
    </row>
    <row r="17" spans="1:12" s="111" customFormat="1" ht="13.35" customHeight="1" x14ac:dyDescent="0.25">
      <c r="A17" s="112" t="s">
        <v>80</v>
      </c>
      <c r="B17" s="106"/>
      <c r="C17" s="133">
        <v>0</v>
      </c>
      <c r="D17" s="133">
        <v>0</v>
      </c>
      <c r="E17" s="134">
        <v>0</v>
      </c>
      <c r="F17" s="135">
        <v>0</v>
      </c>
      <c r="G17" s="133">
        <v>0</v>
      </c>
      <c r="H17" s="136">
        <v>0</v>
      </c>
      <c r="I17" s="251">
        <v>0</v>
      </c>
      <c r="J17" s="133">
        <v>0</v>
      </c>
      <c r="K17" s="136">
        <v>0</v>
      </c>
      <c r="L17" s="116"/>
    </row>
    <row r="18" spans="1:12" s="111" customFormat="1" ht="13.35" customHeight="1" x14ac:dyDescent="0.25">
      <c r="A18" s="112" t="s">
        <v>81</v>
      </c>
      <c r="B18" s="106"/>
      <c r="C18" s="133">
        <v>0</v>
      </c>
      <c r="D18" s="133">
        <v>0</v>
      </c>
      <c r="E18" s="134">
        <v>0</v>
      </c>
      <c r="F18" s="135">
        <v>0</v>
      </c>
      <c r="G18" s="133">
        <v>0</v>
      </c>
      <c r="H18" s="136">
        <v>0</v>
      </c>
      <c r="I18" s="251">
        <v>0</v>
      </c>
      <c r="J18" s="133">
        <v>0</v>
      </c>
      <c r="K18" s="136">
        <v>0</v>
      </c>
      <c r="L18" s="116"/>
    </row>
    <row r="19" spans="1:12" s="111" customFormat="1" ht="13.35" customHeight="1" x14ac:dyDescent="0.25">
      <c r="A19" s="112" t="s">
        <v>82</v>
      </c>
      <c r="B19" s="106"/>
      <c r="C19" s="133">
        <v>0</v>
      </c>
      <c r="D19" s="133">
        <v>0</v>
      </c>
      <c r="E19" s="134">
        <v>0</v>
      </c>
      <c r="F19" s="135">
        <v>0</v>
      </c>
      <c r="G19" s="133">
        <v>0</v>
      </c>
      <c r="H19" s="136">
        <v>0</v>
      </c>
      <c r="I19" s="251">
        <v>0</v>
      </c>
      <c r="J19" s="133">
        <v>0</v>
      </c>
      <c r="K19" s="136">
        <v>0</v>
      </c>
      <c r="L19" s="116"/>
    </row>
    <row r="20" spans="1:12" s="111" customFormat="1" ht="13.35" customHeight="1" x14ac:dyDescent="0.25">
      <c r="A20" s="112" t="s">
        <v>83</v>
      </c>
      <c r="B20" s="106"/>
      <c r="C20" s="133">
        <v>0</v>
      </c>
      <c r="D20" s="133">
        <v>0</v>
      </c>
      <c r="E20" s="134">
        <v>0</v>
      </c>
      <c r="F20" s="135">
        <v>0</v>
      </c>
      <c r="G20" s="133">
        <v>0</v>
      </c>
      <c r="H20" s="136">
        <v>0</v>
      </c>
      <c r="I20" s="251">
        <v>0</v>
      </c>
      <c r="J20" s="133">
        <v>0</v>
      </c>
      <c r="K20" s="136">
        <v>0</v>
      </c>
      <c r="L20" s="116"/>
    </row>
    <row r="21" spans="1:12" s="111" customFormat="1" ht="13.35" customHeight="1" x14ac:dyDescent="0.25">
      <c r="A21" s="112" t="s">
        <v>84</v>
      </c>
      <c r="B21" s="106"/>
      <c r="C21" s="133">
        <v>0</v>
      </c>
      <c r="D21" s="133">
        <v>0</v>
      </c>
      <c r="E21" s="134">
        <v>0</v>
      </c>
      <c r="F21" s="135">
        <v>0</v>
      </c>
      <c r="G21" s="133">
        <v>0</v>
      </c>
      <c r="H21" s="136">
        <v>0</v>
      </c>
      <c r="I21" s="251">
        <v>0</v>
      </c>
      <c r="J21" s="133">
        <v>0</v>
      </c>
      <c r="K21" s="136">
        <v>0</v>
      </c>
      <c r="L21" s="116"/>
    </row>
    <row r="22" spans="1:12" s="111" customFormat="1" ht="13.35" customHeight="1" x14ac:dyDescent="0.25">
      <c r="A22" s="112" t="s">
        <v>85</v>
      </c>
      <c r="B22" s="106"/>
      <c r="C22" s="133">
        <v>0</v>
      </c>
      <c r="D22" s="133">
        <v>0</v>
      </c>
      <c r="E22" s="134">
        <v>0</v>
      </c>
      <c r="F22" s="135">
        <v>0</v>
      </c>
      <c r="G22" s="133">
        <v>0</v>
      </c>
      <c r="H22" s="136">
        <v>0</v>
      </c>
      <c r="I22" s="251">
        <v>0</v>
      </c>
      <c r="J22" s="133">
        <v>0</v>
      </c>
      <c r="K22" s="136">
        <v>0</v>
      </c>
      <c r="L22" s="2"/>
    </row>
    <row r="23" spans="1:12" s="111" customFormat="1" ht="13.35" customHeight="1" x14ac:dyDescent="0.25">
      <c r="A23" s="112" t="s">
        <v>86</v>
      </c>
      <c r="B23" s="106"/>
      <c r="C23" s="133">
        <v>0</v>
      </c>
      <c r="D23" s="133">
        <v>0</v>
      </c>
      <c r="E23" s="134">
        <v>0</v>
      </c>
      <c r="F23" s="135">
        <v>0</v>
      </c>
      <c r="G23" s="133">
        <v>0</v>
      </c>
      <c r="H23" s="136">
        <v>0</v>
      </c>
      <c r="I23" s="251">
        <v>0</v>
      </c>
      <c r="J23" s="133">
        <v>0</v>
      </c>
      <c r="K23" s="136">
        <v>0</v>
      </c>
      <c r="L23" s="116"/>
    </row>
    <row r="24" spans="1:12" s="111" customFormat="1" ht="13.35" customHeight="1" x14ac:dyDescent="0.25">
      <c r="A24" s="112" t="s">
        <v>87</v>
      </c>
      <c r="B24" s="106"/>
      <c r="C24" s="133">
        <v>0</v>
      </c>
      <c r="D24" s="133">
        <v>0</v>
      </c>
      <c r="E24" s="134">
        <v>0</v>
      </c>
      <c r="F24" s="135">
        <v>0</v>
      </c>
      <c r="G24" s="133">
        <v>0</v>
      </c>
      <c r="H24" s="136">
        <v>0</v>
      </c>
      <c r="I24" s="251">
        <v>0</v>
      </c>
      <c r="J24" s="133">
        <v>0</v>
      </c>
      <c r="K24" s="136">
        <v>0</v>
      </c>
      <c r="L24" s="116"/>
    </row>
    <row r="25" spans="1:12" s="111" customFormat="1" ht="13.35" customHeight="1" x14ac:dyDescent="0.25">
      <c r="A25" s="112" t="s">
        <v>74</v>
      </c>
      <c r="B25" s="106"/>
      <c r="C25" s="133">
        <v>0</v>
      </c>
      <c r="D25" s="133">
        <v>0</v>
      </c>
      <c r="E25" s="134">
        <v>0</v>
      </c>
      <c r="F25" s="135">
        <v>0</v>
      </c>
      <c r="G25" s="133">
        <v>0</v>
      </c>
      <c r="H25" s="136">
        <v>0</v>
      </c>
      <c r="I25" s="251">
        <v>0</v>
      </c>
      <c r="J25" s="133">
        <v>0</v>
      </c>
      <c r="K25" s="136">
        <v>0</v>
      </c>
      <c r="L25" s="116"/>
    </row>
    <row r="26" spans="1:12" ht="13.35" customHeight="1" x14ac:dyDescent="0.2">
      <c r="A26" s="57" t="s">
        <v>88</v>
      </c>
      <c r="B26" s="106"/>
      <c r="C26" s="22">
        <v>0</v>
      </c>
      <c r="D26" s="22">
        <v>0</v>
      </c>
      <c r="E26" s="115">
        <v>0</v>
      </c>
      <c r="F26" s="21">
        <v>0</v>
      </c>
      <c r="G26" s="22">
        <v>0</v>
      </c>
      <c r="H26" s="23">
        <v>0</v>
      </c>
      <c r="I26" s="117">
        <v>0</v>
      </c>
      <c r="J26" s="22">
        <v>0</v>
      </c>
      <c r="K26" s="23">
        <v>0</v>
      </c>
    </row>
    <row r="27" spans="1:12" ht="13.35" customHeight="1" x14ac:dyDescent="0.2">
      <c r="A27" s="112" t="s">
        <v>89</v>
      </c>
      <c r="B27" s="106"/>
      <c r="C27" s="133">
        <v>0</v>
      </c>
      <c r="D27" s="133">
        <v>0</v>
      </c>
      <c r="E27" s="134">
        <v>0</v>
      </c>
      <c r="F27" s="135">
        <v>0</v>
      </c>
      <c r="G27" s="133">
        <v>0</v>
      </c>
      <c r="H27" s="136">
        <v>0</v>
      </c>
      <c r="I27" s="251">
        <v>0</v>
      </c>
      <c r="J27" s="133">
        <v>0</v>
      </c>
      <c r="K27" s="136">
        <v>0</v>
      </c>
    </row>
    <row r="28" spans="1:12" ht="13.35" customHeight="1" x14ac:dyDescent="0.2">
      <c r="A28" s="112" t="s">
        <v>90</v>
      </c>
      <c r="B28" s="106"/>
      <c r="C28" s="133">
        <v>0</v>
      </c>
      <c r="D28" s="133">
        <v>0</v>
      </c>
      <c r="E28" s="134">
        <v>0</v>
      </c>
      <c r="F28" s="135">
        <v>0</v>
      </c>
      <c r="G28" s="133">
        <v>0</v>
      </c>
      <c r="H28" s="136">
        <v>0</v>
      </c>
      <c r="I28" s="251">
        <v>0</v>
      </c>
      <c r="J28" s="133">
        <v>0</v>
      </c>
      <c r="K28" s="136">
        <v>0</v>
      </c>
      <c r="L28" s="116"/>
    </row>
    <row r="29" spans="1:12" ht="13.35" customHeight="1" x14ac:dyDescent="0.2">
      <c r="A29" s="112" t="s">
        <v>91</v>
      </c>
      <c r="B29" s="106"/>
      <c r="C29" s="133">
        <v>0</v>
      </c>
      <c r="D29" s="133">
        <v>0</v>
      </c>
      <c r="E29" s="134">
        <v>0</v>
      </c>
      <c r="F29" s="135">
        <v>0</v>
      </c>
      <c r="G29" s="133">
        <v>0</v>
      </c>
      <c r="H29" s="136">
        <v>0</v>
      </c>
      <c r="I29" s="251">
        <v>0</v>
      </c>
      <c r="J29" s="133">
        <v>0</v>
      </c>
      <c r="K29" s="136">
        <v>0</v>
      </c>
      <c r="L29" s="116"/>
    </row>
    <row r="30" spans="1:12" ht="13.35" customHeight="1" x14ac:dyDescent="0.2">
      <c r="A30" s="112" t="s">
        <v>92</v>
      </c>
      <c r="B30" s="106"/>
      <c r="C30" s="133">
        <v>0</v>
      </c>
      <c r="D30" s="133">
        <v>0</v>
      </c>
      <c r="E30" s="134">
        <v>0</v>
      </c>
      <c r="F30" s="135">
        <v>0</v>
      </c>
      <c r="G30" s="133">
        <v>0</v>
      </c>
      <c r="H30" s="136">
        <v>0</v>
      </c>
      <c r="I30" s="251">
        <v>0</v>
      </c>
      <c r="J30" s="133">
        <v>0</v>
      </c>
      <c r="K30" s="136">
        <v>0</v>
      </c>
      <c r="L30" s="116"/>
    </row>
    <row r="31" spans="1:12" ht="13.35" customHeight="1" x14ac:dyDescent="0.2">
      <c r="A31" s="112" t="s">
        <v>93</v>
      </c>
      <c r="B31" s="106"/>
      <c r="C31" s="133">
        <v>0</v>
      </c>
      <c r="D31" s="133">
        <v>0</v>
      </c>
      <c r="E31" s="134">
        <v>0</v>
      </c>
      <c r="F31" s="135">
        <v>0</v>
      </c>
      <c r="G31" s="133">
        <v>0</v>
      </c>
      <c r="H31" s="136">
        <v>0</v>
      </c>
      <c r="I31" s="251">
        <v>0</v>
      </c>
      <c r="J31" s="133">
        <v>0</v>
      </c>
      <c r="K31" s="136">
        <v>0</v>
      </c>
      <c r="L31" s="116"/>
    </row>
    <row r="32" spans="1:12" ht="13.35" customHeight="1" x14ac:dyDescent="0.2">
      <c r="A32" s="112" t="s">
        <v>94</v>
      </c>
      <c r="B32" s="106"/>
      <c r="C32" s="133">
        <v>0</v>
      </c>
      <c r="D32" s="133">
        <v>0</v>
      </c>
      <c r="E32" s="134">
        <v>0</v>
      </c>
      <c r="F32" s="135">
        <v>0</v>
      </c>
      <c r="G32" s="133">
        <v>0</v>
      </c>
      <c r="H32" s="136">
        <v>0</v>
      </c>
      <c r="I32" s="251">
        <v>0</v>
      </c>
      <c r="J32" s="133">
        <v>0</v>
      </c>
      <c r="K32" s="136">
        <v>0</v>
      </c>
      <c r="L32" s="116"/>
    </row>
    <row r="33" spans="1:12" ht="13.35" customHeight="1" x14ac:dyDescent="0.2">
      <c r="A33" s="112" t="s">
        <v>95</v>
      </c>
      <c r="B33" s="106"/>
      <c r="C33" s="133">
        <v>0</v>
      </c>
      <c r="D33" s="133">
        <v>0</v>
      </c>
      <c r="E33" s="134">
        <v>0</v>
      </c>
      <c r="F33" s="135">
        <v>0</v>
      </c>
      <c r="G33" s="133">
        <v>0</v>
      </c>
      <c r="H33" s="136">
        <v>0</v>
      </c>
      <c r="I33" s="251">
        <v>0</v>
      </c>
      <c r="J33" s="133">
        <v>0</v>
      </c>
      <c r="K33" s="136">
        <v>0</v>
      </c>
      <c r="L33" s="116"/>
    </row>
    <row r="34" spans="1:12" ht="13.35" customHeight="1" x14ac:dyDescent="0.2">
      <c r="A34" s="112" t="s">
        <v>96</v>
      </c>
      <c r="B34" s="106"/>
      <c r="C34" s="133">
        <v>0</v>
      </c>
      <c r="D34" s="133">
        <v>0</v>
      </c>
      <c r="E34" s="134">
        <v>0</v>
      </c>
      <c r="F34" s="135">
        <v>0</v>
      </c>
      <c r="G34" s="133">
        <v>0</v>
      </c>
      <c r="H34" s="136">
        <v>0</v>
      </c>
      <c r="I34" s="251">
        <v>0</v>
      </c>
      <c r="J34" s="133">
        <v>0</v>
      </c>
      <c r="K34" s="136">
        <v>0</v>
      </c>
      <c r="L34" s="116"/>
    </row>
    <row r="35" spans="1:12" ht="13.35" customHeight="1" x14ac:dyDescent="0.2">
      <c r="A35" s="112" t="s">
        <v>97</v>
      </c>
      <c r="B35" s="106"/>
      <c r="C35" s="133">
        <v>0</v>
      </c>
      <c r="D35" s="133">
        <v>0</v>
      </c>
      <c r="E35" s="134">
        <v>0</v>
      </c>
      <c r="F35" s="135">
        <v>0</v>
      </c>
      <c r="G35" s="133">
        <v>0</v>
      </c>
      <c r="H35" s="136">
        <v>0</v>
      </c>
      <c r="I35" s="251">
        <v>0</v>
      </c>
      <c r="J35" s="133">
        <v>0</v>
      </c>
      <c r="K35" s="136">
        <v>0</v>
      </c>
      <c r="L35" s="116"/>
    </row>
    <row r="36" spans="1:12" ht="13.35" customHeight="1" x14ac:dyDescent="0.2">
      <c r="A36" s="112" t="s">
        <v>74</v>
      </c>
      <c r="B36" s="106"/>
      <c r="C36" s="133">
        <v>0</v>
      </c>
      <c r="D36" s="133">
        <v>0</v>
      </c>
      <c r="E36" s="134">
        <v>0</v>
      </c>
      <c r="F36" s="135">
        <v>0</v>
      </c>
      <c r="G36" s="133">
        <v>0</v>
      </c>
      <c r="H36" s="136">
        <v>0</v>
      </c>
      <c r="I36" s="251">
        <v>0</v>
      </c>
      <c r="J36" s="133">
        <v>0</v>
      </c>
      <c r="K36" s="136">
        <v>0</v>
      </c>
      <c r="L36" s="116"/>
    </row>
    <row r="37" spans="1:12" ht="13.35" customHeight="1" x14ac:dyDescent="0.2">
      <c r="A37" s="57" t="s">
        <v>98</v>
      </c>
      <c r="B37" s="106"/>
      <c r="C37" s="22">
        <v>0</v>
      </c>
      <c r="D37" s="22">
        <v>0</v>
      </c>
      <c r="E37" s="115">
        <v>0</v>
      </c>
      <c r="F37" s="21">
        <v>0</v>
      </c>
      <c r="G37" s="22">
        <v>0</v>
      </c>
      <c r="H37" s="23">
        <v>0</v>
      </c>
      <c r="I37" s="117">
        <v>0</v>
      </c>
      <c r="J37" s="22">
        <v>0</v>
      </c>
      <c r="K37" s="23">
        <v>0</v>
      </c>
      <c r="L37" s="116"/>
    </row>
    <row r="38" spans="1:12" ht="13.35" customHeight="1" x14ac:dyDescent="0.2">
      <c r="A38" s="112" t="s">
        <v>99</v>
      </c>
      <c r="B38" s="106"/>
      <c r="C38" s="133">
        <v>0</v>
      </c>
      <c r="D38" s="133">
        <v>0</v>
      </c>
      <c r="E38" s="134">
        <v>0</v>
      </c>
      <c r="F38" s="135">
        <v>0</v>
      </c>
      <c r="G38" s="133">
        <v>0</v>
      </c>
      <c r="H38" s="136">
        <v>0</v>
      </c>
      <c r="I38" s="251">
        <v>0</v>
      </c>
      <c r="J38" s="133">
        <v>0</v>
      </c>
      <c r="K38" s="136">
        <v>0</v>
      </c>
      <c r="L38" s="116"/>
    </row>
    <row r="39" spans="1:12" ht="13.35" customHeight="1" x14ac:dyDescent="0.2">
      <c r="A39" s="112" t="s">
        <v>100</v>
      </c>
      <c r="B39" s="106"/>
      <c r="C39" s="133">
        <v>0</v>
      </c>
      <c r="D39" s="133">
        <v>0</v>
      </c>
      <c r="E39" s="134">
        <v>0</v>
      </c>
      <c r="F39" s="135">
        <v>0</v>
      </c>
      <c r="G39" s="133">
        <v>0</v>
      </c>
      <c r="H39" s="136">
        <v>0</v>
      </c>
      <c r="I39" s="251">
        <v>0</v>
      </c>
      <c r="J39" s="133">
        <v>0</v>
      </c>
      <c r="K39" s="136">
        <v>0</v>
      </c>
      <c r="L39" s="116"/>
    </row>
    <row r="40" spans="1:12" ht="13.35" customHeight="1" x14ac:dyDescent="0.2">
      <c r="A40" s="112" t="s">
        <v>101</v>
      </c>
      <c r="B40" s="106"/>
      <c r="C40" s="133">
        <v>0</v>
      </c>
      <c r="D40" s="133">
        <v>0</v>
      </c>
      <c r="E40" s="134">
        <v>0</v>
      </c>
      <c r="F40" s="135">
        <v>0</v>
      </c>
      <c r="G40" s="133">
        <v>0</v>
      </c>
      <c r="H40" s="136">
        <v>0</v>
      </c>
      <c r="I40" s="251">
        <v>0</v>
      </c>
      <c r="J40" s="133">
        <v>0</v>
      </c>
      <c r="K40" s="136">
        <v>0</v>
      </c>
    </row>
    <row r="41" spans="1:12" ht="13.35" customHeight="1" x14ac:dyDescent="0.2">
      <c r="A41" s="112" t="s">
        <v>102</v>
      </c>
      <c r="B41" s="106"/>
      <c r="C41" s="133">
        <v>0</v>
      </c>
      <c r="D41" s="133">
        <v>0</v>
      </c>
      <c r="E41" s="134">
        <v>0</v>
      </c>
      <c r="F41" s="135">
        <v>0</v>
      </c>
      <c r="G41" s="133">
        <v>0</v>
      </c>
      <c r="H41" s="136">
        <v>0</v>
      </c>
      <c r="I41" s="251">
        <v>0</v>
      </c>
      <c r="J41" s="133">
        <v>0</v>
      </c>
      <c r="K41" s="136">
        <v>0</v>
      </c>
      <c r="L41" s="116"/>
    </row>
    <row r="42" spans="1:12" ht="13.35" customHeight="1" x14ac:dyDescent="0.2">
      <c r="A42" s="112" t="s">
        <v>103</v>
      </c>
      <c r="B42" s="106"/>
      <c r="C42" s="133">
        <v>0</v>
      </c>
      <c r="D42" s="133">
        <v>0</v>
      </c>
      <c r="E42" s="134">
        <v>0</v>
      </c>
      <c r="F42" s="135">
        <v>0</v>
      </c>
      <c r="G42" s="133">
        <v>0</v>
      </c>
      <c r="H42" s="136">
        <v>0</v>
      </c>
      <c r="I42" s="251">
        <v>0</v>
      </c>
      <c r="J42" s="133">
        <v>0</v>
      </c>
      <c r="K42" s="136">
        <v>0</v>
      </c>
    </row>
    <row r="43" spans="1:12" ht="13.35" customHeight="1" x14ac:dyDescent="0.2">
      <c r="A43" s="112" t="s">
        <v>74</v>
      </c>
      <c r="B43" s="106"/>
      <c r="C43" s="133">
        <v>0</v>
      </c>
      <c r="D43" s="133">
        <v>0</v>
      </c>
      <c r="E43" s="134">
        <v>0</v>
      </c>
      <c r="F43" s="135">
        <v>0</v>
      </c>
      <c r="G43" s="133">
        <v>0</v>
      </c>
      <c r="H43" s="136">
        <v>0</v>
      </c>
      <c r="I43" s="251">
        <v>0</v>
      </c>
      <c r="J43" s="133">
        <v>0</v>
      </c>
      <c r="K43" s="136">
        <v>0</v>
      </c>
    </row>
    <row r="44" spans="1:12" ht="13.35" customHeight="1" x14ac:dyDescent="0.2">
      <c r="A44" s="57" t="s">
        <v>104</v>
      </c>
      <c r="B44" s="106"/>
      <c r="C44" s="22">
        <v>0</v>
      </c>
      <c r="D44" s="22">
        <v>0</v>
      </c>
      <c r="E44" s="115">
        <v>0</v>
      </c>
      <c r="F44" s="21">
        <v>0</v>
      </c>
      <c r="G44" s="22">
        <v>0</v>
      </c>
      <c r="H44" s="23">
        <v>0</v>
      </c>
      <c r="I44" s="117">
        <v>0</v>
      </c>
      <c r="J44" s="22">
        <v>0</v>
      </c>
      <c r="K44" s="23">
        <v>0</v>
      </c>
    </row>
    <row r="45" spans="1:12" ht="13.35" customHeight="1" x14ac:dyDescent="0.2">
      <c r="A45" s="112" t="s">
        <v>105</v>
      </c>
      <c r="B45" s="106"/>
      <c r="C45" s="133">
        <v>0</v>
      </c>
      <c r="D45" s="133">
        <v>0</v>
      </c>
      <c r="E45" s="134">
        <v>0</v>
      </c>
      <c r="F45" s="135">
        <v>0</v>
      </c>
      <c r="G45" s="133">
        <v>0</v>
      </c>
      <c r="H45" s="136">
        <v>0</v>
      </c>
      <c r="I45" s="251">
        <v>0</v>
      </c>
      <c r="J45" s="133">
        <v>0</v>
      </c>
      <c r="K45" s="136">
        <v>0</v>
      </c>
    </row>
    <row r="46" spans="1:12" ht="13.35" customHeight="1" x14ac:dyDescent="0.2">
      <c r="A46" s="112" t="s">
        <v>106</v>
      </c>
      <c r="B46" s="106"/>
      <c r="C46" s="133">
        <v>0</v>
      </c>
      <c r="D46" s="133">
        <v>0</v>
      </c>
      <c r="E46" s="134">
        <v>0</v>
      </c>
      <c r="F46" s="135">
        <v>0</v>
      </c>
      <c r="G46" s="133">
        <v>0</v>
      </c>
      <c r="H46" s="136">
        <v>0</v>
      </c>
      <c r="I46" s="251">
        <v>0</v>
      </c>
      <c r="J46" s="133">
        <v>0</v>
      </c>
      <c r="K46" s="136">
        <v>0</v>
      </c>
    </row>
    <row r="47" spans="1:12" ht="13.35" customHeight="1" x14ac:dyDescent="0.2">
      <c r="A47" s="112" t="s">
        <v>107</v>
      </c>
      <c r="B47" s="106"/>
      <c r="C47" s="133">
        <v>0</v>
      </c>
      <c r="D47" s="133">
        <v>0</v>
      </c>
      <c r="E47" s="134">
        <v>0</v>
      </c>
      <c r="F47" s="135">
        <v>0</v>
      </c>
      <c r="G47" s="133">
        <v>0</v>
      </c>
      <c r="H47" s="136">
        <v>0</v>
      </c>
      <c r="I47" s="251">
        <v>0</v>
      </c>
      <c r="J47" s="133">
        <v>0</v>
      </c>
      <c r="K47" s="136">
        <v>0</v>
      </c>
    </row>
    <row r="48" spans="1:12" ht="13.35" customHeight="1" x14ac:dyDescent="0.2">
      <c r="A48" s="112" t="s">
        <v>108</v>
      </c>
      <c r="B48" s="106"/>
      <c r="C48" s="133">
        <v>0</v>
      </c>
      <c r="D48" s="133">
        <v>0</v>
      </c>
      <c r="E48" s="134">
        <v>0</v>
      </c>
      <c r="F48" s="135">
        <v>0</v>
      </c>
      <c r="G48" s="133">
        <v>0</v>
      </c>
      <c r="H48" s="136">
        <v>0</v>
      </c>
      <c r="I48" s="251">
        <v>0</v>
      </c>
      <c r="J48" s="133">
        <v>0</v>
      </c>
      <c r="K48" s="136">
        <v>0</v>
      </c>
      <c r="L48" s="116"/>
    </row>
    <row r="49" spans="1:12" ht="13.35" customHeight="1" x14ac:dyDescent="0.2">
      <c r="A49" s="112" t="s">
        <v>109</v>
      </c>
      <c r="B49" s="106"/>
      <c r="C49" s="133">
        <v>0</v>
      </c>
      <c r="D49" s="133">
        <v>0</v>
      </c>
      <c r="E49" s="134">
        <v>0</v>
      </c>
      <c r="F49" s="135">
        <v>0</v>
      </c>
      <c r="G49" s="133">
        <v>0</v>
      </c>
      <c r="H49" s="136">
        <v>0</v>
      </c>
      <c r="I49" s="251">
        <v>0</v>
      </c>
      <c r="J49" s="133">
        <v>0</v>
      </c>
      <c r="K49" s="136">
        <v>0</v>
      </c>
    </row>
    <row r="50" spans="1:12" ht="13.35" customHeight="1" x14ac:dyDescent="0.2">
      <c r="A50" s="112" t="s">
        <v>110</v>
      </c>
      <c r="B50" s="106"/>
      <c r="C50" s="133">
        <v>0</v>
      </c>
      <c r="D50" s="133">
        <v>0</v>
      </c>
      <c r="E50" s="134">
        <v>0</v>
      </c>
      <c r="F50" s="135">
        <v>0</v>
      </c>
      <c r="G50" s="133">
        <v>0</v>
      </c>
      <c r="H50" s="136">
        <v>0</v>
      </c>
      <c r="I50" s="251">
        <v>0</v>
      </c>
      <c r="J50" s="133">
        <v>0</v>
      </c>
      <c r="K50" s="136">
        <v>0</v>
      </c>
    </row>
    <row r="51" spans="1:12" ht="13.35" customHeight="1" x14ac:dyDescent="0.2">
      <c r="A51" s="112" t="s">
        <v>74</v>
      </c>
      <c r="B51" s="106"/>
      <c r="C51" s="133">
        <v>0</v>
      </c>
      <c r="D51" s="133">
        <v>0</v>
      </c>
      <c r="E51" s="134">
        <v>0</v>
      </c>
      <c r="F51" s="135">
        <v>0</v>
      </c>
      <c r="G51" s="133">
        <v>0</v>
      </c>
      <c r="H51" s="136">
        <v>0</v>
      </c>
      <c r="I51" s="251">
        <v>0</v>
      </c>
      <c r="J51" s="133">
        <v>0</v>
      </c>
      <c r="K51" s="136">
        <v>0</v>
      </c>
    </row>
    <row r="52" spans="1:12" ht="13.35" customHeight="1" x14ac:dyDescent="0.2">
      <c r="A52" s="57" t="s">
        <v>111</v>
      </c>
      <c r="B52" s="106"/>
      <c r="C52" s="22">
        <v>0</v>
      </c>
      <c r="D52" s="22">
        <v>0</v>
      </c>
      <c r="E52" s="115">
        <v>0</v>
      </c>
      <c r="F52" s="21">
        <v>0</v>
      </c>
      <c r="G52" s="22">
        <v>0</v>
      </c>
      <c r="H52" s="23">
        <v>0</v>
      </c>
      <c r="I52" s="117">
        <v>0</v>
      </c>
      <c r="J52" s="22">
        <v>0</v>
      </c>
      <c r="K52" s="23">
        <v>0</v>
      </c>
      <c r="L52" s="116"/>
    </row>
    <row r="53" spans="1:12" ht="13.35" customHeight="1" x14ac:dyDescent="0.2">
      <c r="A53" s="112" t="s">
        <v>112</v>
      </c>
      <c r="B53" s="106"/>
      <c r="C53" s="133">
        <v>0</v>
      </c>
      <c r="D53" s="133">
        <v>0</v>
      </c>
      <c r="E53" s="134">
        <v>0</v>
      </c>
      <c r="F53" s="135">
        <v>0</v>
      </c>
      <c r="G53" s="133">
        <v>0</v>
      </c>
      <c r="H53" s="136">
        <v>0</v>
      </c>
      <c r="I53" s="251">
        <v>0</v>
      </c>
      <c r="J53" s="133">
        <v>0</v>
      </c>
      <c r="K53" s="136">
        <v>0</v>
      </c>
    </row>
    <row r="54" spans="1:12" ht="13.35" customHeight="1" x14ac:dyDescent="0.2">
      <c r="A54" s="112" t="s">
        <v>113</v>
      </c>
      <c r="B54" s="106"/>
      <c r="C54" s="133">
        <v>0</v>
      </c>
      <c r="D54" s="133">
        <v>0</v>
      </c>
      <c r="E54" s="134">
        <v>0</v>
      </c>
      <c r="F54" s="135">
        <v>0</v>
      </c>
      <c r="G54" s="133">
        <v>0</v>
      </c>
      <c r="H54" s="136">
        <v>0</v>
      </c>
      <c r="I54" s="251">
        <v>0</v>
      </c>
      <c r="J54" s="133">
        <v>0</v>
      </c>
      <c r="K54" s="136">
        <v>0</v>
      </c>
      <c r="L54" s="116"/>
    </row>
    <row r="55" spans="1:12" ht="13.35" customHeight="1" x14ac:dyDescent="0.2">
      <c r="A55" s="112" t="s">
        <v>114</v>
      </c>
      <c r="B55" s="106"/>
      <c r="C55" s="133">
        <v>0</v>
      </c>
      <c r="D55" s="133">
        <v>0</v>
      </c>
      <c r="E55" s="134">
        <v>0</v>
      </c>
      <c r="F55" s="135">
        <v>0</v>
      </c>
      <c r="G55" s="133">
        <v>0</v>
      </c>
      <c r="H55" s="136">
        <v>0</v>
      </c>
      <c r="I55" s="251">
        <v>0</v>
      </c>
      <c r="J55" s="133">
        <v>0</v>
      </c>
      <c r="K55" s="136">
        <v>0</v>
      </c>
      <c r="L55" s="116"/>
    </row>
    <row r="56" spans="1:12" ht="13.35" customHeight="1" x14ac:dyDescent="0.2">
      <c r="A56" s="112" t="s">
        <v>76</v>
      </c>
      <c r="B56" s="106"/>
      <c r="C56" s="133">
        <v>0</v>
      </c>
      <c r="D56" s="133">
        <v>0</v>
      </c>
      <c r="E56" s="134">
        <v>0</v>
      </c>
      <c r="F56" s="135">
        <v>0</v>
      </c>
      <c r="G56" s="133">
        <v>0</v>
      </c>
      <c r="H56" s="136">
        <v>0</v>
      </c>
      <c r="I56" s="251">
        <v>0</v>
      </c>
      <c r="J56" s="133">
        <v>0</v>
      </c>
      <c r="K56" s="136">
        <v>0</v>
      </c>
      <c r="L56" s="116"/>
    </row>
    <row r="57" spans="1:12" ht="13.35" customHeight="1" x14ac:dyDescent="0.2">
      <c r="A57" s="112" t="s">
        <v>77</v>
      </c>
      <c r="B57" s="106"/>
      <c r="C57" s="133">
        <v>0</v>
      </c>
      <c r="D57" s="133">
        <v>0</v>
      </c>
      <c r="E57" s="134">
        <v>0</v>
      </c>
      <c r="F57" s="135">
        <v>0</v>
      </c>
      <c r="G57" s="133">
        <v>0</v>
      </c>
      <c r="H57" s="136">
        <v>0</v>
      </c>
      <c r="I57" s="251">
        <v>0</v>
      </c>
      <c r="J57" s="133">
        <v>0</v>
      </c>
      <c r="K57" s="136">
        <v>0</v>
      </c>
      <c r="L57" s="116"/>
    </row>
    <row r="58" spans="1:12" ht="13.35" customHeight="1" x14ac:dyDescent="0.2">
      <c r="A58" s="112" t="s">
        <v>78</v>
      </c>
      <c r="B58" s="106"/>
      <c r="C58" s="133">
        <v>0</v>
      </c>
      <c r="D58" s="133">
        <v>0</v>
      </c>
      <c r="E58" s="134">
        <v>0</v>
      </c>
      <c r="F58" s="135">
        <v>0</v>
      </c>
      <c r="G58" s="133">
        <v>0</v>
      </c>
      <c r="H58" s="136">
        <v>0</v>
      </c>
      <c r="I58" s="251">
        <v>0</v>
      </c>
      <c r="J58" s="133">
        <v>0</v>
      </c>
      <c r="K58" s="136">
        <v>0</v>
      </c>
    </row>
    <row r="59" spans="1:12" ht="13.35" customHeight="1" x14ac:dyDescent="0.2">
      <c r="A59" s="112" t="s">
        <v>84</v>
      </c>
      <c r="B59" s="106"/>
      <c r="C59" s="133">
        <v>0</v>
      </c>
      <c r="D59" s="133">
        <v>0</v>
      </c>
      <c r="E59" s="134">
        <v>0</v>
      </c>
      <c r="F59" s="135">
        <v>0</v>
      </c>
      <c r="G59" s="133">
        <v>0</v>
      </c>
      <c r="H59" s="136">
        <v>0</v>
      </c>
      <c r="I59" s="251">
        <v>0</v>
      </c>
      <c r="J59" s="133">
        <v>0</v>
      </c>
      <c r="K59" s="136">
        <v>0</v>
      </c>
      <c r="L59" s="116"/>
    </row>
    <row r="60" spans="1:12" ht="13.35" customHeight="1" x14ac:dyDescent="0.2">
      <c r="A60" s="112" t="s">
        <v>87</v>
      </c>
      <c r="B60" s="106"/>
      <c r="C60" s="133">
        <v>0</v>
      </c>
      <c r="D60" s="133">
        <v>0</v>
      </c>
      <c r="E60" s="134">
        <v>0</v>
      </c>
      <c r="F60" s="135">
        <v>0</v>
      </c>
      <c r="G60" s="133">
        <v>0</v>
      </c>
      <c r="H60" s="136">
        <v>0</v>
      </c>
      <c r="I60" s="251">
        <v>0</v>
      </c>
      <c r="J60" s="133">
        <v>0</v>
      </c>
      <c r="K60" s="136">
        <v>0</v>
      </c>
      <c r="L60" s="116"/>
    </row>
    <row r="61" spans="1:12" ht="13.35" customHeight="1" x14ac:dyDescent="0.2">
      <c r="A61" s="112" t="s">
        <v>74</v>
      </c>
      <c r="B61" s="106"/>
      <c r="C61" s="133">
        <v>0</v>
      </c>
      <c r="D61" s="133">
        <v>0</v>
      </c>
      <c r="E61" s="134">
        <v>0</v>
      </c>
      <c r="F61" s="135">
        <v>0</v>
      </c>
      <c r="G61" s="133">
        <v>0</v>
      </c>
      <c r="H61" s="136">
        <v>0</v>
      </c>
      <c r="I61" s="251">
        <v>0</v>
      </c>
      <c r="J61" s="133">
        <v>0</v>
      </c>
      <c r="K61" s="136">
        <v>0</v>
      </c>
      <c r="L61" s="116"/>
    </row>
    <row r="62" spans="1:12" ht="13.35" customHeight="1" x14ac:dyDescent="0.2">
      <c r="A62" s="57" t="s">
        <v>115</v>
      </c>
      <c r="B62" s="106"/>
      <c r="C62" s="22">
        <v>0</v>
      </c>
      <c r="D62" s="22">
        <v>0</v>
      </c>
      <c r="E62" s="115">
        <v>0</v>
      </c>
      <c r="F62" s="21">
        <v>0</v>
      </c>
      <c r="G62" s="22">
        <v>0</v>
      </c>
      <c r="H62" s="23">
        <v>0</v>
      </c>
      <c r="I62" s="117">
        <v>0</v>
      </c>
      <c r="J62" s="22">
        <v>0</v>
      </c>
      <c r="K62" s="23">
        <v>0</v>
      </c>
      <c r="L62" s="116"/>
    </row>
    <row r="63" spans="1:12" ht="13.35" customHeight="1" x14ac:dyDescent="0.2">
      <c r="A63" s="112" t="s">
        <v>116</v>
      </c>
      <c r="B63" s="106"/>
      <c r="C63" s="133">
        <v>0</v>
      </c>
      <c r="D63" s="133">
        <v>0</v>
      </c>
      <c r="E63" s="134">
        <v>0</v>
      </c>
      <c r="F63" s="135">
        <v>0</v>
      </c>
      <c r="G63" s="133">
        <v>0</v>
      </c>
      <c r="H63" s="136">
        <v>0</v>
      </c>
      <c r="I63" s="251">
        <v>0</v>
      </c>
      <c r="J63" s="133">
        <v>0</v>
      </c>
      <c r="K63" s="136">
        <v>0</v>
      </c>
      <c r="L63" s="116"/>
    </row>
    <row r="64" spans="1:12" ht="13.35" customHeight="1" x14ac:dyDescent="0.2">
      <c r="A64" s="112" t="s">
        <v>117</v>
      </c>
      <c r="B64" s="106"/>
      <c r="C64" s="133">
        <v>0</v>
      </c>
      <c r="D64" s="133">
        <v>0</v>
      </c>
      <c r="E64" s="134">
        <v>0</v>
      </c>
      <c r="F64" s="135">
        <v>0</v>
      </c>
      <c r="G64" s="133">
        <v>0</v>
      </c>
      <c r="H64" s="136">
        <v>0</v>
      </c>
      <c r="I64" s="251">
        <v>0</v>
      </c>
      <c r="J64" s="133">
        <v>0</v>
      </c>
      <c r="K64" s="136">
        <v>0</v>
      </c>
    </row>
    <row r="65" spans="1:11" ht="13.35" customHeight="1" x14ac:dyDescent="0.2">
      <c r="A65" s="112" t="s">
        <v>118</v>
      </c>
      <c r="B65" s="106"/>
      <c r="C65" s="133">
        <v>0</v>
      </c>
      <c r="D65" s="133">
        <v>0</v>
      </c>
      <c r="E65" s="134">
        <v>0</v>
      </c>
      <c r="F65" s="135">
        <v>0</v>
      </c>
      <c r="G65" s="133">
        <v>0</v>
      </c>
      <c r="H65" s="136">
        <v>0</v>
      </c>
      <c r="I65" s="251">
        <v>0</v>
      </c>
      <c r="J65" s="133">
        <v>0</v>
      </c>
      <c r="K65" s="136">
        <v>0</v>
      </c>
    </row>
    <row r="66" spans="1:11" ht="13.35" customHeight="1" x14ac:dyDescent="0.2">
      <c r="A66" s="112" t="s">
        <v>119</v>
      </c>
      <c r="B66" s="106"/>
      <c r="C66" s="133">
        <v>0</v>
      </c>
      <c r="D66" s="133">
        <v>0</v>
      </c>
      <c r="E66" s="134">
        <v>0</v>
      </c>
      <c r="F66" s="135">
        <v>0</v>
      </c>
      <c r="G66" s="133">
        <v>0</v>
      </c>
      <c r="H66" s="136">
        <v>0</v>
      </c>
      <c r="I66" s="251">
        <v>0</v>
      </c>
      <c r="J66" s="133">
        <v>0</v>
      </c>
      <c r="K66" s="136">
        <v>0</v>
      </c>
    </row>
    <row r="67" spans="1:11" ht="13.35" customHeight="1" x14ac:dyDescent="0.2">
      <c r="A67" s="112" t="s">
        <v>74</v>
      </c>
      <c r="B67" s="106"/>
      <c r="C67" s="133">
        <v>0</v>
      </c>
      <c r="D67" s="133">
        <v>0</v>
      </c>
      <c r="E67" s="134">
        <v>0</v>
      </c>
      <c r="F67" s="135">
        <v>0</v>
      </c>
      <c r="G67" s="133">
        <v>0</v>
      </c>
      <c r="H67" s="136">
        <v>0</v>
      </c>
      <c r="I67" s="251">
        <v>0</v>
      </c>
      <c r="J67" s="133">
        <v>0</v>
      </c>
      <c r="K67" s="136">
        <v>0</v>
      </c>
    </row>
    <row r="68" spans="1:11" ht="13.35" customHeight="1" x14ac:dyDescent="0.2">
      <c r="A68" s="57" t="s">
        <v>120</v>
      </c>
      <c r="B68" s="106"/>
      <c r="C68" s="22">
        <v>0</v>
      </c>
      <c r="D68" s="22">
        <v>0</v>
      </c>
      <c r="E68" s="22">
        <v>0</v>
      </c>
      <c r="F68" s="21">
        <v>0</v>
      </c>
      <c r="G68" s="22">
        <v>0</v>
      </c>
      <c r="H68" s="23">
        <v>0</v>
      </c>
      <c r="I68" s="117">
        <v>0</v>
      </c>
      <c r="J68" s="22">
        <v>0</v>
      </c>
      <c r="K68" s="23">
        <v>0</v>
      </c>
    </row>
    <row r="69" spans="1:11" ht="13.35" customHeight="1" x14ac:dyDescent="0.2">
      <c r="A69" s="112" t="s">
        <v>121</v>
      </c>
      <c r="B69" s="106"/>
      <c r="C69" s="133">
        <v>0</v>
      </c>
      <c r="D69" s="133">
        <v>0</v>
      </c>
      <c r="E69" s="132">
        <v>0</v>
      </c>
      <c r="F69" s="349">
        <v>0</v>
      </c>
      <c r="G69" s="133">
        <v>0</v>
      </c>
      <c r="H69" s="132">
        <v>0</v>
      </c>
      <c r="I69" s="349">
        <v>0</v>
      </c>
      <c r="J69" s="133">
        <v>0</v>
      </c>
      <c r="K69" s="136">
        <v>0</v>
      </c>
    </row>
    <row r="70" spans="1:11" ht="13.35" customHeight="1" x14ac:dyDescent="0.2">
      <c r="A70" s="112" t="s">
        <v>122</v>
      </c>
      <c r="B70" s="106"/>
      <c r="C70" s="133">
        <v>0</v>
      </c>
      <c r="D70" s="133">
        <v>0</v>
      </c>
      <c r="E70" s="348">
        <v>0</v>
      </c>
      <c r="F70" s="349">
        <v>0</v>
      </c>
      <c r="G70" s="133">
        <v>0</v>
      </c>
      <c r="H70" s="132">
        <v>0</v>
      </c>
      <c r="I70" s="349">
        <v>0</v>
      </c>
      <c r="J70" s="133">
        <v>0</v>
      </c>
      <c r="K70" s="136">
        <v>0</v>
      </c>
    </row>
    <row r="71" spans="1:11" ht="13.35" customHeight="1" x14ac:dyDescent="0.2">
      <c r="A71" s="112" t="s">
        <v>123</v>
      </c>
      <c r="B71" s="106"/>
      <c r="C71" s="133">
        <v>0</v>
      </c>
      <c r="D71" s="133">
        <v>0</v>
      </c>
      <c r="E71" s="348">
        <v>0</v>
      </c>
      <c r="F71" s="349">
        <v>0</v>
      </c>
      <c r="G71" s="133">
        <v>0</v>
      </c>
      <c r="H71" s="132">
        <v>0</v>
      </c>
      <c r="I71" s="349">
        <v>0</v>
      </c>
      <c r="J71" s="133">
        <v>0</v>
      </c>
      <c r="K71" s="348">
        <v>0</v>
      </c>
    </row>
    <row r="72" spans="1:11" ht="13.35" customHeight="1" x14ac:dyDescent="0.2">
      <c r="A72" s="112" t="s">
        <v>74</v>
      </c>
      <c r="B72" s="106"/>
      <c r="C72" s="133">
        <v>0</v>
      </c>
      <c r="D72" s="133">
        <v>0</v>
      </c>
      <c r="E72" s="348">
        <v>0</v>
      </c>
      <c r="F72" s="349">
        <v>0</v>
      </c>
      <c r="G72" s="133">
        <v>0</v>
      </c>
      <c r="H72" s="132">
        <v>0</v>
      </c>
      <c r="I72" s="349">
        <v>0</v>
      </c>
      <c r="J72" s="133">
        <v>0</v>
      </c>
      <c r="K72" s="348">
        <v>0</v>
      </c>
    </row>
    <row r="73" spans="1:11" ht="5.0999999999999996" customHeight="1" x14ac:dyDescent="0.2">
      <c r="A73" s="80"/>
      <c r="B73" s="106"/>
      <c r="C73" s="22"/>
      <c r="D73" s="22"/>
      <c r="E73" s="118"/>
      <c r="F73" s="119"/>
      <c r="G73" s="22"/>
      <c r="H73" s="114"/>
      <c r="I73" s="119"/>
      <c r="J73" s="22"/>
      <c r="K73" s="118"/>
    </row>
    <row r="74" spans="1:11" ht="13.35" customHeight="1" x14ac:dyDescent="0.2">
      <c r="A74" s="60" t="s">
        <v>124</v>
      </c>
      <c r="B74" s="106"/>
      <c r="C74" s="34">
        <f>C75+C98</f>
        <v>0</v>
      </c>
      <c r="D74" s="34">
        <f t="shared" ref="D74:K74" si="2">D75+D98</f>
        <v>0</v>
      </c>
      <c r="E74" s="107">
        <f t="shared" si="2"/>
        <v>0</v>
      </c>
      <c r="F74" s="108">
        <f t="shared" si="2"/>
        <v>157980</v>
      </c>
      <c r="G74" s="34">
        <f t="shared" si="2"/>
        <v>157980</v>
      </c>
      <c r="H74" s="109">
        <f t="shared" si="2"/>
        <v>0</v>
      </c>
      <c r="I74" s="108">
        <f t="shared" si="2"/>
        <v>148485</v>
      </c>
      <c r="J74" s="34">
        <f t="shared" si="2"/>
        <v>112561</v>
      </c>
      <c r="K74" s="107">
        <f t="shared" si="2"/>
        <v>84421</v>
      </c>
    </row>
    <row r="75" spans="1:11" ht="13.35" customHeight="1" x14ac:dyDescent="0.2">
      <c r="A75" s="57" t="s">
        <v>125</v>
      </c>
      <c r="B75" s="106"/>
      <c r="C75" s="18">
        <f>SUM(C76:C97)</f>
        <v>0</v>
      </c>
      <c r="D75" s="18">
        <f t="shared" ref="D75:K75" si="3">SUM(D76:D97)</f>
        <v>0</v>
      </c>
      <c r="E75" s="110">
        <f t="shared" si="3"/>
        <v>0</v>
      </c>
      <c r="F75" s="17">
        <f t="shared" si="3"/>
        <v>157980</v>
      </c>
      <c r="G75" s="18">
        <f t="shared" si="3"/>
        <v>157980</v>
      </c>
      <c r="H75" s="19">
        <f t="shared" si="3"/>
        <v>0</v>
      </c>
      <c r="I75" s="17">
        <f t="shared" si="3"/>
        <v>148485</v>
      </c>
      <c r="J75" s="18">
        <f t="shared" si="3"/>
        <v>112561</v>
      </c>
      <c r="K75" s="19">
        <f t="shared" si="3"/>
        <v>84421</v>
      </c>
    </row>
    <row r="76" spans="1:11" ht="13.35" customHeight="1" x14ac:dyDescent="0.2">
      <c r="A76" s="112" t="s">
        <v>126</v>
      </c>
      <c r="B76" s="106"/>
      <c r="C76" s="133">
        <v>0</v>
      </c>
      <c r="D76" s="133">
        <v>0</v>
      </c>
      <c r="E76" s="348">
        <v>0</v>
      </c>
      <c r="F76" s="349">
        <v>0</v>
      </c>
      <c r="G76" s="133">
        <v>0</v>
      </c>
      <c r="H76" s="132">
        <v>0</v>
      </c>
      <c r="I76" s="349">
        <v>0</v>
      </c>
      <c r="J76" s="133">
        <v>0</v>
      </c>
      <c r="K76" s="348">
        <v>0</v>
      </c>
    </row>
    <row r="77" spans="1:11" ht="13.35" customHeight="1" x14ac:dyDescent="0.2">
      <c r="A77" s="112" t="s">
        <v>127</v>
      </c>
      <c r="B77" s="106"/>
      <c r="C77" s="133">
        <v>0</v>
      </c>
      <c r="D77" s="133">
        <v>0</v>
      </c>
      <c r="E77" s="348">
        <v>0</v>
      </c>
      <c r="F77" s="349">
        <v>0</v>
      </c>
      <c r="G77" s="133">
        <v>0</v>
      </c>
      <c r="H77" s="132">
        <v>0</v>
      </c>
      <c r="I77" s="349">
        <v>0</v>
      </c>
      <c r="J77" s="133">
        <v>0</v>
      </c>
      <c r="K77" s="348">
        <v>0</v>
      </c>
    </row>
    <row r="78" spans="1:11" ht="13.35" customHeight="1" x14ac:dyDescent="0.2">
      <c r="A78" s="112" t="s">
        <v>128</v>
      </c>
      <c r="B78" s="106"/>
      <c r="C78" s="133">
        <v>0</v>
      </c>
      <c r="D78" s="133">
        <v>0</v>
      </c>
      <c r="E78" s="348">
        <v>0</v>
      </c>
      <c r="F78" s="349">
        <v>0</v>
      </c>
      <c r="G78" s="133">
        <v>0</v>
      </c>
      <c r="H78" s="132">
        <v>0</v>
      </c>
      <c r="I78" s="349">
        <v>0</v>
      </c>
      <c r="J78" s="133">
        <v>0</v>
      </c>
      <c r="K78" s="348">
        <v>0</v>
      </c>
    </row>
    <row r="79" spans="1:11" ht="13.35" customHeight="1" x14ac:dyDescent="0.2">
      <c r="A79" s="112" t="s">
        <v>129</v>
      </c>
      <c r="B79" s="106"/>
      <c r="C79" s="133">
        <v>0</v>
      </c>
      <c r="D79" s="133">
        <v>0</v>
      </c>
      <c r="E79" s="348">
        <v>0</v>
      </c>
      <c r="F79" s="349">
        <v>0</v>
      </c>
      <c r="G79" s="133">
        <v>0</v>
      </c>
      <c r="H79" s="132">
        <v>0</v>
      </c>
      <c r="I79" s="349">
        <v>0</v>
      </c>
      <c r="J79" s="133">
        <v>0</v>
      </c>
      <c r="K79" s="348">
        <v>0</v>
      </c>
    </row>
    <row r="80" spans="1:11" ht="13.35" customHeight="1" x14ac:dyDescent="0.2">
      <c r="A80" s="112" t="s">
        <v>130</v>
      </c>
      <c r="B80" s="106"/>
      <c r="C80" s="133">
        <v>0</v>
      </c>
      <c r="D80" s="133">
        <v>0</v>
      </c>
      <c r="E80" s="348">
        <v>0</v>
      </c>
      <c r="F80" s="349">
        <v>0</v>
      </c>
      <c r="G80" s="133">
        <v>0</v>
      </c>
      <c r="H80" s="132">
        <v>0</v>
      </c>
      <c r="I80" s="349">
        <v>0</v>
      </c>
      <c r="J80" s="133">
        <v>0</v>
      </c>
      <c r="K80" s="348">
        <v>0</v>
      </c>
    </row>
    <row r="81" spans="1:12" ht="13.35" customHeight="1" x14ac:dyDescent="0.2">
      <c r="A81" s="112" t="s">
        <v>131</v>
      </c>
      <c r="B81" s="106"/>
      <c r="C81" s="133">
        <v>0</v>
      </c>
      <c r="D81" s="133">
        <v>0</v>
      </c>
      <c r="E81" s="348">
        <v>0</v>
      </c>
      <c r="F81" s="349">
        <v>0</v>
      </c>
      <c r="G81" s="133">
        <v>0</v>
      </c>
      <c r="H81" s="132">
        <v>0</v>
      </c>
      <c r="I81" s="349">
        <v>0</v>
      </c>
      <c r="J81" s="133">
        <v>0</v>
      </c>
      <c r="K81" s="348">
        <v>0</v>
      </c>
    </row>
    <row r="82" spans="1:12" ht="13.35" customHeight="1" x14ac:dyDescent="0.2">
      <c r="A82" s="112" t="s">
        <v>132</v>
      </c>
      <c r="B82" s="106"/>
      <c r="C82" s="133">
        <v>0</v>
      </c>
      <c r="D82" s="133">
        <v>0</v>
      </c>
      <c r="E82" s="348">
        <v>0</v>
      </c>
      <c r="F82" s="349">
        <v>0</v>
      </c>
      <c r="G82" s="133">
        <v>0</v>
      </c>
      <c r="H82" s="132">
        <v>0</v>
      </c>
      <c r="I82" s="349">
        <v>0</v>
      </c>
      <c r="J82" s="133">
        <v>0</v>
      </c>
      <c r="K82" s="348">
        <v>0</v>
      </c>
    </row>
    <row r="83" spans="1:12" ht="13.35" customHeight="1" x14ac:dyDescent="0.2">
      <c r="A83" s="112" t="s">
        <v>133</v>
      </c>
      <c r="B83" s="106"/>
      <c r="C83" s="133">
        <v>0</v>
      </c>
      <c r="D83" s="133">
        <v>0</v>
      </c>
      <c r="E83" s="348">
        <v>0</v>
      </c>
      <c r="F83" s="349">
        <v>0</v>
      </c>
      <c r="G83" s="133">
        <v>0</v>
      </c>
      <c r="H83" s="132">
        <v>0</v>
      </c>
      <c r="I83" s="349">
        <v>0</v>
      </c>
      <c r="J83" s="133">
        <v>0</v>
      </c>
      <c r="K83" s="348">
        <v>0</v>
      </c>
    </row>
    <row r="84" spans="1:12" ht="13.35" customHeight="1" x14ac:dyDescent="0.2">
      <c r="A84" s="112" t="s">
        <v>134</v>
      </c>
      <c r="B84" s="106"/>
      <c r="C84" s="133">
        <v>0</v>
      </c>
      <c r="D84" s="133">
        <v>0</v>
      </c>
      <c r="E84" s="348">
        <v>0</v>
      </c>
      <c r="F84" s="349">
        <v>0</v>
      </c>
      <c r="G84" s="133">
        <v>0</v>
      </c>
      <c r="H84" s="132">
        <v>0</v>
      </c>
      <c r="I84" s="349">
        <v>0</v>
      </c>
      <c r="J84" s="133">
        <v>0</v>
      </c>
      <c r="K84" s="348">
        <v>0</v>
      </c>
      <c r="L84" s="114"/>
    </row>
    <row r="85" spans="1:12" ht="13.35" customHeight="1" x14ac:dyDescent="0.2">
      <c r="A85" s="112" t="s">
        <v>135</v>
      </c>
      <c r="B85" s="106"/>
      <c r="C85" s="133">
        <v>0</v>
      </c>
      <c r="D85" s="133">
        <v>0</v>
      </c>
      <c r="E85" s="348">
        <v>0</v>
      </c>
      <c r="F85" s="349">
        <v>0</v>
      </c>
      <c r="G85" s="133">
        <v>0</v>
      </c>
      <c r="H85" s="132">
        <v>0</v>
      </c>
      <c r="I85" s="349">
        <v>0</v>
      </c>
      <c r="J85" s="133">
        <v>0</v>
      </c>
      <c r="K85" s="348">
        <v>0</v>
      </c>
    </row>
    <row r="86" spans="1:12" ht="13.35" customHeight="1" x14ac:dyDescent="0.2">
      <c r="A86" s="112" t="s">
        <v>136</v>
      </c>
      <c r="B86" s="106"/>
      <c r="C86" s="133">
        <v>0</v>
      </c>
      <c r="D86" s="133">
        <v>0</v>
      </c>
      <c r="E86" s="348">
        <v>0</v>
      </c>
      <c r="F86" s="349">
        <v>0</v>
      </c>
      <c r="G86" s="133">
        <v>0</v>
      </c>
      <c r="H86" s="132">
        <v>0</v>
      </c>
      <c r="I86" s="349">
        <v>0</v>
      </c>
      <c r="J86" s="133">
        <v>0</v>
      </c>
      <c r="K86" s="348">
        <v>0</v>
      </c>
    </row>
    <row r="87" spans="1:12" ht="13.35" customHeight="1" x14ac:dyDescent="0.2">
      <c r="A87" s="112" t="s">
        <v>137</v>
      </c>
      <c r="B87" s="106"/>
      <c r="C87" s="133">
        <v>0</v>
      </c>
      <c r="D87" s="133">
        <v>0</v>
      </c>
      <c r="E87" s="348">
        <v>0</v>
      </c>
      <c r="F87" s="349">
        <v>0</v>
      </c>
      <c r="G87" s="133">
        <v>0</v>
      </c>
      <c r="H87" s="132">
        <v>0</v>
      </c>
      <c r="I87" s="349">
        <v>0</v>
      </c>
      <c r="J87" s="133">
        <v>0</v>
      </c>
      <c r="K87" s="348">
        <v>0</v>
      </c>
    </row>
    <row r="88" spans="1:12" ht="13.35" customHeight="1" x14ac:dyDescent="0.2">
      <c r="A88" s="112" t="s">
        <v>138</v>
      </c>
      <c r="B88" s="106"/>
      <c r="C88" s="133">
        <v>0</v>
      </c>
      <c r="D88" s="133">
        <v>0</v>
      </c>
      <c r="E88" s="348">
        <v>0</v>
      </c>
      <c r="F88" s="349">
        <v>157980</v>
      </c>
      <c r="G88" s="133">
        <v>157980</v>
      </c>
      <c r="H88" s="132"/>
      <c r="I88" s="349">
        <v>148485</v>
      </c>
      <c r="J88" s="133">
        <v>112561</v>
      </c>
      <c r="K88" s="348">
        <v>84421</v>
      </c>
    </row>
    <row r="89" spans="1:12" ht="13.35" customHeight="1" x14ac:dyDescent="0.2">
      <c r="A89" s="112" t="s">
        <v>139</v>
      </c>
      <c r="B89" s="106"/>
      <c r="C89" s="133">
        <v>0</v>
      </c>
      <c r="D89" s="133">
        <v>0</v>
      </c>
      <c r="E89" s="348">
        <v>0</v>
      </c>
      <c r="F89" s="349">
        <v>0</v>
      </c>
      <c r="G89" s="133">
        <v>0</v>
      </c>
      <c r="H89" s="132">
        <v>0</v>
      </c>
      <c r="I89" s="349">
        <v>0</v>
      </c>
      <c r="J89" s="133">
        <v>0</v>
      </c>
      <c r="K89" s="348">
        <v>0</v>
      </c>
    </row>
    <row r="90" spans="1:12" ht="13.35" customHeight="1" x14ac:dyDescent="0.2">
      <c r="A90" s="112" t="s">
        <v>140</v>
      </c>
      <c r="B90" s="106"/>
      <c r="C90" s="133">
        <v>0</v>
      </c>
      <c r="D90" s="133">
        <v>0</v>
      </c>
      <c r="E90" s="348">
        <v>0</v>
      </c>
      <c r="F90" s="349">
        <v>0</v>
      </c>
      <c r="G90" s="133">
        <v>0</v>
      </c>
      <c r="H90" s="132">
        <v>0</v>
      </c>
      <c r="I90" s="349">
        <v>0</v>
      </c>
      <c r="J90" s="133">
        <v>0</v>
      </c>
      <c r="K90" s="348">
        <v>0</v>
      </c>
    </row>
    <row r="91" spans="1:12" ht="13.35" customHeight="1" x14ac:dyDescent="0.2">
      <c r="A91" s="112" t="s">
        <v>141</v>
      </c>
      <c r="B91" s="106"/>
      <c r="C91" s="133">
        <v>0</v>
      </c>
      <c r="D91" s="133">
        <v>0</v>
      </c>
      <c r="E91" s="348">
        <v>0</v>
      </c>
      <c r="F91" s="349">
        <v>0</v>
      </c>
      <c r="G91" s="133">
        <v>0</v>
      </c>
      <c r="H91" s="132">
        <v>0</v>
      </c>
      <c r="I91" s="349">
        <v>0</v>
      </c>
      <c r="J91" s="133">
        <v>0</v>
      </c>
      <c r="K91" s="348">
        <v>0</v>
      </c>
    </row>
    <row r="92" spans="1:12" ht="13.35" customHeight="1" x14ac:dyDescent="0.2">
      <c r="A92" s="112" t="s">
        <v>142</v>
      </c>
      <c r="B92" s="106"/>
      <c r="C92" s="133">
        <v>0</v>
      </c>
      <c r="D92" s="133">
        <v>0</v>
      </c>
      <c r="E92" s="348">
        <v>0</v>
      </c>
      <c r="F92" s="349">
        <v>0</v>
      </c>
      <c r="G92" s="133">
        <v>0</v>
      </c>
      <c r="H92" s="132">
        <v>0</v>
      </c>
      <c r="I92" s="349">
        <v>0</v>
      </c>
      <c r="J92" s="133">
        <v>0</v>
      </c>
      <c r="K92" s="348">
        <v>0</v>
      </c>
    </row>
    <row r="93" spans="1:12" ht="13.35" customHeight="1" x14ac:dyDescent="0.2">
      <c r="A93" s="112" t="s">
        <v>143</v>
      </c>
      <c r="B93" s="106"/>
      <c r="C93" s="133">
        <v>0</v>
      </c>
      <c r="D93" s="133">
        <v>0</v>
      </c>
      <c r="E93" s="348">
        <v>0</v>
      </c>
      <c r="F93" s="349">
        <v>0</v>
      </c>
      <c r="G93" s="133">
        <v>0</v>
      </c>
      <c r="H93" s="132">
        <v>0</v>
      </c>
      <c r="I93" s="349">
        <v>0</v>
      </c>
      <c r="J93" s="133">
        <v>0</v>
      </c>
      <c r="K93" s="348">
        <v>0</v>
      </c>
    </row>
    <row r="94" spans="1:12" ht="13.35" customHeight="1" x14ac:dyDescent="0.2">
      <c r="A94" s="112" t="s">
        <v>144</v>
      </c>
      <c r="B94" s="106"/>
      <c r="C94" s="133">
        <v>0</v>
      </c>
      <c r="D94" s="133">
        <v>0</v>
      </c>
      <c r="E94" s="348">
        <v>0</v>
      </c>
      <c r="F94" s="349">
        <v>0</v>
      </c>
      <c r="G94" s="133">
        <v>0</v>
      </c>
      <c r="H94" s="132">
        <v>0</v>
      </c>
      <c r="I94" s="349">
        <v>0</v>
      </c>
      <c r="J94" s="133">
        <v>0</v>
      </c>
      <c r="K94" s="348">
        <v>0</v>
      </c>
    </row>
    <row r="95" spans="1:12" ht="13.35" customHeight="1" x14ac:dyDescent="0.2">
      <c r="A95" s="112" t="s">
        <v>145</v>
      </c>
      <c r="B95" s="106"/>
      <c r="C95" s="133">
        <v>0</v>
      </c>
      <c r="D95" s="133">
        <v>0</v>
      </c>
      <c r="E95" s="348">
        <v>0</v>
      </c>
      <c r="F95" s="349">
        <v>0</v>
      </c>
      <c r="G95" s="133">
        <v>0</v>
      </c>
      <c r="H95" s="132">
        <v>0</v>
      </c>
      <c r="I95" s="349">
        <v>0</v>
      </c>
      <c r="J95" s="133">
        <v>0</v>
      </c>
      <c r="K95" s="348">
        <v>0</v>
      </c>
    </row>
    <row r="96" spans="1:12" ht="13.35" customHeight="1" x14ac:dyDescent="0.2">
      <c r="A96" s="112" t="s">
        <v>146</v>
      </c>
      <c r="B96" s="106"/>
      <c r="C96" s="133">
        <v>0</v>
      </c>
      <c r="D96" s="133">
        <v>0</v>
      </c>
      <c r="E96" s="348">
        <v>0</v>
      </c>
      <c r="F96" s="349">
        <v>0</v>
      </c>
      <c r="G96" s="133">
        <v>0</v>
      </c>
      <c r="H96" s="132">
        <v>0</v>
      </c>
      <c r="I96" s="349">
        <v>0</v>
      </c>
      <c r="J96" s="133">
        <v>0</v>
      </c>
      <c r="K96" s="348">
        <v>0</v>
      </c>
    </row>
    <row r="97" spans="1:11" ht="13.35" customHeight="1" x14ac:dyDescent="0.2">
      <c r="A97" s="112" t="s">
        <v>74</v>
      </c>
      <c r="B97" s="106"/>
      <c r="C97" s="133">
        <v>0</v>
      </c>
      <c r="D97" s="133">
        <v>0</v>
      </c>
      <c r="E97" s="348">
        <v>0</v>
      </c>
      <c r="F97" s="349">
        <v>0</v>
      </c>
      <c r="G97" s="133">
        <v>0</v>
      </c>
      <c r="H97" s="132">
        <v>0</v>
      </c>
      <c r="I97" s="349">
        <v>0</v>
      </c>
      <c r="J97" s="133">
        <v>0</v>
      </c>
      <c r="K97" s="348">
        <v>0</v>
      </c>
    </row>
    <row r="98" spans="1:11" ht="13.35" customHeight="1" x14ac:dyDescent="0.2">
      <c r="A98" s="57" t="s">
        <v>147</v>
      </c>
      <c r="B98" s="106"/>
      <c r="C98" s="22">
        <f>SUM(C99:C101)</f>
        <v>0</v>
      </c>
      <c r="D98" s="22">
        <f t="shared" ref="D98:K98" si="4">SUM(D99:D101)</f>
        <v>0</v>
      </c>
      <c r="E98" s="22">
        <f t="shared" si="4"/>
        <v>0</v>
      </c>
      <c r="F98" s="21">
        <f t="shared" si="4"/>
        <v>0</v>
      </c>
      <c r="G98" s="22">
        <f t="shared" si="4"/>
        <v>0</v>
      </c>
      <c r="H98" s="23">
        <f t="shared" si="4"/>
        <v>0</v>
      </c>
      <c r="I98" s="117">
        <f t="shared" si="4"/>
        <v>0</v>
      </c>
      <c r="J98" s="22">
        <f t="shared" si="4"/>
        <v>0</v>
      </c>
      <c r="K98" s="23">
        <f t="shared" si="4"/>
        <v>0</v>
      </c>
    </row>
    <row r="99" spans="1:11" ht="13.35" customHeight="1" x14ac:dyDescent="0.2">
      <c r="A99" s="112" t="s">
        <v>148</v>
      </c>
      <c r="B99" s="106"/>
      <c r="C99" s="133">
        <v>0</v>
      </c>
      <c r="D99" s="133">
        <v>0</v>
      </c>
      <c r="E99" s="132">
        <v>0</v>
      </c>
      <c r="F99" s="349">
        <v>0</v>
      </c>
      <c r="G99" s="133">
        <v>0</v>
      </c>
      <c r="H99" s="132">
        <v>0</v>
      </c>
      <c r="I99" s="349">
        <v>0</v>
      </c>
      <c r="J99" s="133">
        <v>0</v>
      </c>
      <c r="K99" s="136">
        <v>0</v>
      </c>
    </row>
    <row r="100" spans="1:11" ht="13.35" customHeight="1" x14ac:dyDescent="0.2">
      <c r="A100" s="112" t="s">
        <v>149</v>
      </c>
      <c r="B100" s="106"/>
      <c r="C100" s="133">
        <v>0</v>
      </c>
      <c r="D100" s="133">
        <v>0</v>
      </c>
      <c r="E100" s="348">
        <v>0</v>
      </c>
      <c r="F100" s="349">
        <v>0</v>
      </c>
      <c r="G100" s="133">
        <v>0</v>
      </c>
      <c r="H100" s="132">
        <v>0</v>
      </c>
      <c r="I100" s="349">
        <v>0</v>
      </c>
      <c r="J100" s="133">
        <v>0</v>
      </c>
      <c r="K100" s="136">
        <v>0</v>
      </c>
    </row>
    <row r="101" spans="1:11" ht="13.35" customHeight="1" x14ac:dyDescent="0.2">
      <c r="A101" s="112" t="s">
        <v>74</v>
      </c>
      <c r="B101" s="106"/>
      <c r="C101" s="133">
        <v>0</v>
      </c>
      <c r="D101" s="133">
        <v>0</v>
      </c>
      <c r="E101" s="348">
        <v>0</v>
      </c>
      <c r="F101" s="349">
        <v>0</v>
      </c>
      <c r="G101" s="133">
        <v>0</v>
      </c>
      <c r="H101" s="132">
        <v>0</v>
      </c>
      <c r="I101" s="349">
        <v>0</v>
      </c>
      <c r="J101" s="133">
        <v>0</v>
      </c>
      <c r="K101" s="348">
        <v>0</v>
      </c>
    </row>
    <row r="102" spans="1:11" ht="5.0999999999999996" customHeight="1" x14ac:dyDescent="0.2">
      <c r="A102" s="80"/>
      <c r="B102" s="106"/>
      <c r="C102" s="22">
        <v>0</v>
      </c>
      <c r="D102" s="22">
        <v>0</v>
      </c>
      <c r="E102" s="118">
        <v>0</v>
      </c>
      <c r="F102" s="119">
        <v>0</v>
      </c>
      <c r="G102" s="22">
        <v>0</v>
      </c>
      <c r="H102" s="114">
        <v>0</v>
      </c>
      <c r="I102" s="119">
        <v>0</v>
      </c>
      <c r="J102" s="22">
        <v>0</v>
      </c>
      <c r="K102" s="118">
        <v>0</v>
      </c>
    </row>
    <row r="103" spans="1:11" ht="13.35" customHeight="1" x14ac:dyDescent="0.2">
      <c r="A103" s="60" t="s">
        <v>150</v>
      </c>
      <c r="B103" s="106"/>
      <c r="C103" s="22">
        <v>0</v>
      </c>
      <c r="D103" s="22">
        <v>0</v>
      </c>
      <c r="E103" s="118">
        <v>0</v>
      </c>
      <c r="F103" s="119">
        <v>0</v>
      </c>
      <c r="G103" s="22">
        <v>0</v>
      </c>
      <c r="H103" s="114">
        <v>0</v>
      </c>
      <c r="I103" s="119">
        <v>0</v>
      </c>
      <c r="J103" s="22">
        <v>0</v>
      </c>
      <c r="K103" s="118">
        <v>0</v>
      </c>
    </row>
    <row r="104" spans="1:11" ht="13.35" customHeight="1" x14ac:dyDescent="0.2">
      <c r="A104" s="57" t="s">
        <v>151</v>
      </c>
      <c r="B104" s="106"/>
      <c r="C104" s="330">
        <v>0</v>
      </c>
      <c r="D104" s="330">
        <v>0</v>
      </c>
      <c r="E104" s="350">
        <v>0</v>
      </c>
      <c r="F104" s="351">
        <v>0</v>
      </c>
      <c r="G104" s="330">
        <v>0</v>
      </c>
      <c r="H104" s="352">
        <v>0</v>
      </c>
      <c r="I104" s="351">
        <v>0</v>
      </c>
      <c r="J104" s="330">
        <v>0</v>
      </c>
      <c r="K104" s="350">
        <v>0</v>
      </c>
    </row>
    <row r="105" spans="1:11" ht="13.35" customHeight="1" x14ac:dyDescent="0.2">
      <c r="A105" s="57" t="s">
        <v>152</v>
      </c>
      <c r="B105" s="106"/>
      <c r="C105" s="331">
        <v>0</v>
      </c>
      <c r="D105" s="331">
        <v>0</v>
      </c>
      <c r="E105" s="353">
        <v>0</v>
      </c>
      <c r="F105" s="354">
        <v>0</v>
      </c>
      <c r="G105" s="331">
        <v>0</v>
      </c>
      <c r="H105" s="355">
        <v>0</v>
      </c>
      <c r="I105" s="354">
        <v>0</v>
      </c>
      <c r="J105" s="331">
        <v>0</v>
      </c>
      <c r="K105" s="353">
        <v>0</v>
      </c>
    </row>
    <row r="106" spans="1:11" ht="13.35" customHeight="1" x14ac:dyDescent="0.2">
      <c r="A106" s="57" t="s">
        <v>153</v>
      </c>
      <c r="B106" s="106"/>
      <c r="C106" s="331">
        <v>0</v>
      </c>
      <c r="D106" s="331">
        <v>0</v>
      </c>
      <c r="E106" s="353">
        <v>0</v>
      </c>
      <c r="F106" s="354">
        <v>0</v>
      </c>
      <c r="G106" s="331">
        <v>0</v>
      </c>
      <c r="H106" s="355">
        <v>0</v>
      </c>
      <c r="I106" s="354">
        <v>0</v>
      </c>
      <c r="J106" s="331">
        <v>0</v>
      </c>
      <c r="K106" s="353">
        <v>0</v>
      </c>
    </row>
    <row r="107" spans="1:11" ht="13.35" customHeight="1" x14ac:dyDescent="0.2">
      <c r="A107" s="57" t="s">
        <v>154</v>
      </c>
      <c r="B107" s="106"/>
      <c r="C107" s="331">
        <v>0</v>
      </c>
      <c r="D107" s="331">
        <v>0</v>
      </c>
      <c r="E107" s="353">
        <v>0</v>
      </c>
      <c r="F107" s="354">
        <v>0</v>
      </c>
      <c r="G107" s="331">
        <v>0</v>
      </c>
      <c r="H107" s="355">
        <v>0</v>
      </c>
      <c r="I107" s="354">
        <v>0</v>
      </c>
      <c r="J107" s="331">
        <v>0</v>
      </c>
      <c r="K107" s="353">
        <v>0</v>
      </c>
    </row>
    <row r="108" spans="1:11" ht="13.35" customHeight="1" x14ac:dyDescent="0.2">
      <c r="A108" s="57" t="s">
        <v>155</v>
      </c>
      <c r="B108" s="106"/>
      <c r="C108" s="331">
        <v>0</v>
      </c>
      <c r="D108" s="331">
        <v>0</v>
      </c>
      <c r="E108" s="353">
        <v>0</v>
      </c>
      <c r="F108" s="354">
        <v>0</v>
      </c>
      <c r="G108" s="331">
        <v>0</v>
      </c>
      <c r="H108" s="355">
        <v>0</v>
      </c>
      <c r="I108" s="354">
        <v>0</v>
      </c>
      <c r="J108" s="331">
        <v>0</v>
      </c>
      <c r="K108" s="353">
        <v>0</v>
      </c>
    </row>
    <row r="109" spans="1:11" ht="5.0999999999999996" customHeight="1" x14ac:dyDescent="0.2">
      <c r="A109" s="80"/>
      <c r="B109" s="106"/>
      <c r="C109" s="22">
        <v>0</v>
      </c>
      <c r="D109" s="22">
        <v>0</v>
      </c>
      <c r="E109" s="118">
        <v>0</v>
      </c>
      <c r="F109" s="119">
        <v>0</v>
      </c>
      <c r="G109" s="22">
        <v>0</v>
      </c>
      <c r="H109" s="114">
        <v>0</v>
      </c>
      <c r="I109" s="119">
        <v>0</v>
      </c>
      <c r="J109" s="22">
        <v>0</v>
      </c>
      <c r="K109" s="118">
        <v>0</v>
      </c>
    </row>
    <row r="110" spans="1:11" ht="13.35" customHeight="1" x14ac:dyDescent="0.2">
      <c r="A110" s="60" t="s">
        <v>156</v>
      </c>
      <c r="B110" s="106"/>
      <c r="C110" s="34">
        <v>0</v>
      </c>
      <c r="D110" s="34">
        <v>0</v>
      </c>
      <c r="E110" s="107">
        <v>0</v>
      </c>
      <c r="F110" s="108">
        <v>0</v>
      </c>
      <c r="G110" s="34">
        <v>0</v>
      </c>
      <c r="H110" s="109">
        <v>0</v>
      </c>
      <c r="I110" s="108">
        <v>0</v>
      </c>
      <c r="J110" s="34">
        <v>0</v>
      </c>
      <c r="K110" s="107">
        <v>0</v>
      </c>
    </row>
    <row r="111" spans="1:11" ht="13.35" customHeight="1" x14ac:dyDescent="0.2">
      <c r="A111" s="57" t="s">
        <v>157</v>
      </c>
      <c r="B111" s="106"/>
      <c r="C111" s="18">
        <v>0</v>
      </c>
      <c r="D111" s="18">
        <v>0</v>
      </c>
      <c r="E111" s="18">
        <v>0</v>
      </c>
      <c r="F111" s="17">
        <v>0</v>
      </c>
      <c r="G111" s="18">
        <v>0</v>
      </c>
      <c r="H111" s="19">
        <v>0</v>
      </c>
      <c r="I111" s="124">
        <v>0</v>
      </c>
      <c r="J111" s="18">
        <v>0</v>
      </c>
      <c r="K111" s="19">
        <v>0</v>
      </c>
    </row>
    <row r="112" spans="1:11" ht="13.35" customHeight="1" x14ac:dyDescent="0.2">
      <c r="A112" s="112" t="s">
        <v>158</v>
      </c>
      <c r="B112" s="106"/>
      <c r="C112" s="133">
        <v>0</v>
      </c>
      <c r="D112" s="133">
        <v>0</v>
      </c>
      <c r="E112" s="132">
        <v>0</v>
      </c>
      <c r="F112" s="349">
        <v>0</v>
      </c>
      <c r="G112" s="133">
        <v>0</v>
      </c>
      <c r="H112" s="132">
        <v>0</v>
      </c>
      <c r="I112" s="349">
        <v>0</v>
      </c>
      <c r="J112" s="133">
        <v>0</v>
      </c>
      <c r="K112" s="136">
        <v>0</v>
      </c>
    </row>
    <row r="113" spans="1:11" ht="13.35" customHeight="1" x14ac:dyDescent="0.2">
      <c r="A113" s="112" t="s">
        <v>159</v>
      </c>
      <c r="B113" s="106"/>
      <c r="C113" s="133">
        <v>0</v>
      </c>
      <c r="D113" s="133">
        <v>0</v>
      </c>
      <c r="E113" s="348">
        <v>0</v>
      </c>
      <c r="F113" s="349">
        <v>0</v>
      </c>
      <c r="G113" s="133">
        <v>0</v>
      </c>
      <c r="H113" s="132">
        <v>0</v>
      </c>
      <c r="I113" s="349">
        <v>0</v>
      </c>
      <c r="J113" s="133">
        <v>0</v>
      </c>
      <c r="K113" s="136">
        <v>0</v>
      </c>
    </row>
    <row r="114" spans="1:11" ht="13.35" customHeight="1" x14ac:dyDescent="0.2">
      <c r="A114" s="57" t="s">
        <v>160</v>
      </c>
      <c r="B114" s="106"/>
      <c r="C114" s="22">
        <v>0</v>
      </c>
      <c r="D114" s="22">
        <v>0</v>
      </c>
      <c r="E114" s="22">
        <v>0</v>
      </c>
      <c r="F114" s="21">
        <v>0</v>
      </c>
      <c r="G114" s="22">
        <v>0</v>
      </c>
      <c r="H114" s="23">
        <v>0</v>
      </c>
      <c r="I114" s="117">
        <v>0</v>
      </c>
      <c r="J114" s="22">
        <v>0</v>
      </c>
      <c r="K114" s="23">
        <v>0</v>
      </c>
    </row>
    <row r="115" spans="1:11" ht="13.35" customHeight="1" x14ac:dyDescent="0.2">
      <c r="A115" s="112" t="s">
        <v>158</v>
      </c>
      <c r="B115" s="106"/>
      <c r="C115" s="133">
        <v>0</v>
      </c>
      <c r="D115" s="133">
        <v>0</v>
      </c>
      <c r="E115" s="132">
        <v>0</v>
      </c>
      <c r="F115" s="349">
        <v>0</v>
      </c>
      <c r="G115" s="133">
        <v>0</v>
      </c>
      <c r="H115" s="132">
        <v>0</v>
      </c>
      <c r="I115" s="349">
        <v>0</v>
      </c>
      <c r="J115" s="133">
        <v>0</v>
      </c>
      <c r="K115" s="136">
        <v>0</v>
      </c>
    </row>
    <row r="116" spans="1:11" ht="13.35" customHeight="1" x14ac:dyDescent="0.2">
      <c r="A116" s="112" t="s">
        <v>159</v>
      </c>
      <c r="B116" s="106"/>
      <c r="C116" s="133">
        <v>0</v>
      </c>
      <c r="D116" s="133">
        <v>0</v>
      </c>
      <c r="E116" s="348">
        <v>0</v>
      </c>
      <c r="F116" s="349">
        <v>0</v>
      </c>
      <c r="G116" s="133">
        <v>0</v>
      </c>
      <c r="H116" s="132">
        <v>0</v>
      </c>
      <c r="I116" s="349">
        <v>0</v>
      </c>
      <c r="J116" s="133">
        <v>0</v>
      </c>
      <c r="K116" s="136">
        <v>0</v>
      </c>
    </row>
    <row r="117" spans="1:11" ht="5.0999999999999996" customHeight="1" x14ac:dyDescent="0.2">
      <c r="A117" s="80"/>
      <c r="B117" s="106"/>
      <c r="C117" s="22">
        <v>0</v>
      </c>
      <c r="D117" s="22">
        <v>0</v>
      </c>
      <c r="E117" s="118">
        <v>0</v>
      </c>
      <c r="F117" s="119">
        <v>0</v>
      </c>
      <c r="G117" s="22">
        <v>0</v>
      </c>
      <c r="H117" s="114">
        <v>0</v>
      </c>
      <c r="I117" s="119">
        <v>0</v>
      </c>
      <c r="J117" s="22">
        <v>0</v>
      </c>
      <c r="K117" s="118">
        <v>0</v>
      </c>
    </row>
    <row r="118" spans="1:11" ht="13.35" customHeight="1" x14ac:dyDescent="0.2">
      <c r="A118" s="60" t="s">
        <v>161</v>
      </c>
      <c r="B118" s="106"/>
      <c r="C118" s="34">
        <v>0</v>
      </c>
      <c r="D118" s="34">
        <v>0</v>
      </c>
      <c r="E118" s="107">
        <v>0</v>
      </c>
      <c r="F118" s="108">
        <v>0</v>
      </c>
      <c r="G118" s="34">
        <v>0</v>
      </c>
      <c r="H118" s="109">
        <v>0</v>
      </c>
      <c r="I118" s="108">
        <v>0</v>
      </c>
      <c r="J118" s="34">
        <v>0</v>
      </c>
      <c r="K118" s="107">
        <v>0</v>
      </c>
    </row>
    <row r="119" spans="1:11" ht="13.35" customHeight="1" x14ac:dyDescent="0.2">
      <c r="A119" s="57" t="s">
        <v>162</v>
      </c>
      <c r="B119" s="106"/>
      <c r="C119" s="18">
        <v>0</v>
      </c>
      <c r="D119" s="18">
        <v>0</v>
      </c>
      <c r="E119" s="18">
        <v>0</v>
      </c>
      <c r="F119" s="17">
        <v>0</v>
      </c>
      <c r="G119" s="18">
        <v>0</v>
      </c>
      <c r="H119" s="19">
        <v>0</v>
      </c>
      <c r="I119" s="124">
        <v>0</v>
      </c>
      <c r="J119" s="18">
        <v>0</v>
      </c>
      <c r="K119" s="19">
        <v>0</v>
      </c>
    </row>
    <row r="120" spans="1:11" ht="13.35" customHeight="1" x14ac:dyDescent="0.2">
      <c r="A120" s="112" t="s">
        <v>163</v>
      </c>
      <c r="B120" s="106"/>
      <c r="C120" s="133">
        <v>0</v>
      </c>
      <c r="D120" s="133">
        <v>0</v>
      </c>
      <c r="E120" s="132">
        <v>0</v>
      </c>
      <c r="F120" s="349">
        <v>0</v>
      </c>
      <c r="G120" s="133">
        <v>0</v>
      </c>
      <c r="H120" s="132">
        <v>0</v>
      </c>
      <c r="I120" s="349">
        <v>0</v>
      </c>
      <c r="J120" s="133">
        <v>0</v>
      </c>
      <c r="K120" s="136">
        <v>0</v>
      </c>
    </row>
    <row r="121" spans="1:11" ht="13.35" customHeight="1" x14ac:dyDescent="0.2">
      <c r="A121" s="112" t="s">
        <v>164</v>
      </c>
      <c r="B121" s="106"/>
      <c r="C121" s="133">
        <v>0</v>
      </c>
      <c r="D121" s="133">
        <v>0</v>
      </c>
      <c r="E121" s="132">
        <v>0</v>
      </c>
      <c r="F121" s="349">
        <v>0</v>
      </c>
      <c r="G121" s="133">
        <v>0</v>
      </c>
      <c r="H121" s="132">
        <v>0</v>
      </c>
      <c r="I121" s="349">
        <v>0</v>
      </c>
      <c r="J121" s="133">
        <v>0</v>
      </c>
      <c r="K121" s="136">
        <v>0</v>
      </c>
    </row>
    <row r="122" spans="1:11" ht="13.35" customHeight="1" x14ac:dyDescent="0.2">
      <c r="A122" s="112" t="s">
        <v>165</v>
      </c>
      <c r="B122" s="106"/>
      <c r="C122" s="133">
        <v>0</v>
      </c>
      <c r="D122" s="133">
        <v>0</v>
      </c>
      <c r="E122" s="132">
        <v>0</v>
      </c>
      <c r="F122" s="349">
        <v>0</v>
      </c>
      <c r="G122" s="133">
        <v>0</v>
      </c>
      <c r="H122" s="132">
        <v>0</v>
      </c>
      <c r="I122" s="349">
        <v>0</v>
      </c>
      <c r="J122" s="133">
        <v>0</v>
      </c>
      <c r="K122" s="136">
        <v>0</v>
      </c>
    </row>
    <row r="123" spans="1:11" ht="13.35" customHeight="1" x14ac:dyDescent="0.2">
      <c r="A123" s="112" t="s">
        <v>166</v>
      </c>
      <c r="B123" s="106"/>
      <c r="C123" s="133">
        <v>0</v>
      </c>
      <c r="D123" s="133">
        <v>0</v>
      </c>
      <c r="E123" s="132">
        <v>0</v>
      </c>
      <c r="F123" s="349">
        <v>0</v>
      </c>
      <c r="G123" s="133">
        <v>0</v>
      </c>
      <c r="H123" s="132">
        <v>0</v>
      </c>
      <c r="I123" s="349">
        <v>0</v>
      </c>
      <c r="J123" s="133">
        <v>0</v>
      </c>
      <c r="K123" s="136">
        <v>0</v>
      </c>
    </row>
    <row r="124" spans="1:11" ht="13.35" customHeight="1" x14ac:dyDescent="0.2">
      <c r="A124" s="112" t="s">
        <v>167</v>
      </c>
      <c r="B124" s="106"/>
      <c r="C124" s="133">
        <v>0</v>
      </c>
      <c r="D124" s="133">
        <v>0</v>
      </c>
      <c r="E124" s="132">
        <v>0</v>
      </c>
      <c r="F124" s="349">
        <v>0</v>
      </c>
      <c r="G124" s="133">
        <v>0</v>
      </c>
      <c r="H124" s="132">
        <v>0</v>
      </c>
      <c r="I124" s="349">
        <v>0</v>
      </c>
      <c r="J124" s="133">
        <v>0</v>
      </c>
      <c r="K124" s="136">
        <v>0</v>
      </c>
    </row>
    <row r="125" spans="1:11" ht="13.35" customHeight="1" x14ac:dyDescent="0.2">
      <c r="A125" s="112" t="s">
        <v>168</v>
      </c>
      <c r="B125" s="106"/>
      <c r="C125" s="133">
        <v>0</v>
      </c>
      <c r="D125" s="133">
        <v>0</v>
      </c>
      <c r="E125" s="132">
        <v>0</v>
      </c>
      <c r="F125" s="349">
        <v>0</v>
      </c>
      <c r="G125" s="133">
        <v>0</v>
      </c>
      <c r="H125" s="132">
        <v>0</v>
      </c>
      <c r="I125" s="349">
        <v>0</v>
      </c>
      <c r="J125" s="133">
        <v>0</v>
      </c>
      <c r="K125" s="136">
        <v>0</v>
      </c>
    </row>
    <row r="126" spans="1:11" ht="13.35" customHeight="1" x14ac:dyDescent="0.2">
      <c r="A126" s="112" t="s">
        <v>169</v>
      </c>
      <c r="B126" s="106"/>
      <c r="C126" s="133">
        <v>0</v>
      </c>
      <c r="D126" s="133">
        <v>0</v>
      </c>
      <c r="E126" s="132">
        <v>0</v>
      </c>
      <c r="F126" s="349">
        <v>0</v>
      </c>
      <c r="G126" s="133">
        <v>0</v>
      </c>
      <c r="H126" s="132">
        <v>0</v>
      </c>
      <c r="I126" s="349">
        <v>0</v>
      </c>
      <c r="J126" s="133">
        <v>0</v>
      </c>
      <c r="K126" s="136">
        <v>0</v>
      </c>
    </row>
    <row r="127" spans="1:11" ht="13.35" customHeight="1" x14ac:dyDescent="0.2">
      <c r="A127" s="112" t="s">
        <v>170</v>
      </c>
      <c r="B127" s="106"/>
      <c r="C127" s="133">
        <v>0</v>
      </c>
      <c r="D127" s="133">
        <v>0</v>
      </c>
      <c r="E127" s="132">
        <v>0</v>
      </c>
      <c r="F127" s="349">
        <v>0</v>
      </c>
      <c r="G127" s="133">
        <v>0</v>
      </c>
      <c r="H127" s="132">
        <v>0</v>
      </c>
      <c r="I127" s="349">
        <v>0</v>
      </c>
      <c r="J127" s="133">
        <v>0</v>
      </c>
      <c r="K127" s="136">
        <v>0</v>
      </c>
    </row>
    <row r="128" spans="1:11" ht="13.35" customHeight="1" x14ac:dyDescent="0.2">
      <c r="A128" s="112" t="s">
        <v>171</v>
      </c>
      <c r="B128" s="106"/>
      <c r="C128" s="133">
        <v>0</v>
      </c>
      <c r="D128" s="133">
        <v>0</v>
      </c>
      <c r="E128" s="132">
        <v>0</v>
      </c>
      <c r="F128" s="349">
        <v>0</v>
      </c>
      <c r="G128" s="133">
        <v>0</v>
      </c>
      <c r="H128" s="132">
        <v>0</v>
      </c>
      <c r="I128" s="349">
        <v>0</v>
      </c>
      <c r="J128" s="133">
        <v>0</v>
      </c>
      <c r="K128" s="136">
        <v>0</v>
      </c>
    </row>
    <row r="129" spans="1:11" ht="13.35" customHeight="1" x14ac:dyDescent="0.2">
      <c r="A129" s="112" t="s">
        <v>172</v>
      </c>
      <c r="B129" s="106"/>
      <c r="C129" s="133">
        <v>0</v>
      </c>
      <c r="D129" s="133">
        <v>0</v>
      </c>
      <c r="E129" s="132">
        <v>0</v>
      </c>
      <c r="F129" s="349">
        <v>0</v>
      </c>
      <c r="G129" s="133">
        <v>0</v>
      </c>
      <c r="H129" s="132">
        <v>0</v>
      </c>
      <c r="I129" s="349">
        <v>0</v>
      </c>
      <c r="J129" s="133">
        <v>0</v>
      </c>
      <c r="K129" s="136">
        <v>0</v>
      </c>
    </row>
    <row r="130" spans="1:11" ht="13.35" customHeight="1" x14ac:dyDescent="0.2">
      <c r="A130" s="112" t="s">
        <v>74</v>
      </c>
      <c r="B130" s="106"/>
      <c r="C130" s="133">
        <v>0</v>
      </c>
      <c r="D130" s="133">
        <v>0</v>
      </c>
      <c r="E130" s="132">
        <v>0</v>
      </c>
      <c r="F130" s="349">
        <v>0</v>
      </c>
      <c r="G130" s="133">
        <v>0</v>
      </c>
      <c r="H130" s="132">
        <v>0</v>
      </c>
      <c r="I130" s="349">
        <v>0</v>
      </c>
      <c r="J130" s="133">
        <v>0</v>
      </c>
      <c r="K130" s="136">
        <v>0</v>
      </c>
    </row>
    <row r="131" spans="1:11" ht="13.35" customHeight="1" x14ac:dyDescent="0.2">
      <c r="A131" s="57" t="s">
        <v>173</v>
      </c>
      <c r="B131" s="106"/>
      <c r="C131" s="22">
        <v>0</v>
      </c>
      <c r="D131" s="22">
        <v>0</v>
      </c>
      <c r="E131" s="22">
        <v>0</v>
      </c>
      <c r="F131" s="21">
        <v>0</v>
      </c>
      <c r="G131" s="22">
        <v>0</v>
      </c>
      <c r="H131" s="23">
        <v>0</v>
      </c>
      <c r="I131" s="117">
        <v>0</v>
      </c>
      <c r="J131" s="22">
        <v>0</v>
      </c>
      <c r="K131" s="23">
        <v>0</v>
      </c>
    </row>
    <row r="132" spans="1:11" ht="13.35" customHeight="1" x14ac:dyDescent="0.2">
      <c r="A132" s="112" t="s">
        <v>174</v>
      </c>
      <c r="B132" s="106"/>
      <c r="C132" s="133">
        <v>0</v>
      </c>
      <c r="D132" s="133">
        <v>0</v>
      </c>
      <c r="E132" s="132">
        <v>0</v>
      </c>
      <c r="F132" s="349">
        <v>0</v>
      </c>
      <c r="G132" s="133">
        <v>0</v>
      </c>
      <c r="H132" s="132">
        <v>0</v>
      </c>
      <c r="I132" s="349">
        <v>0</v>
      </c>
      <c r="J132" s="133">
        <v>0</v>
      </c>
      <c r="K132" s="136">
        <v>0</v>
      </c>
    </row>
    <row r="133" spans="1:11" ht="13.35" customHeight="1" x14ac:dyDescent="0.2">
      <c r="A133" s="112" t="s">
        <v>175</v>
      </c>
      <c r="B133" s="106"/>
      <c r="C133" s="133">
        <v>0</v>
      </c>
      <c r="D133" s="133">
        <v>0</v>
      </c>
      <c r="E133" s="132">
        <v>0</v>
      </c>
      <c r="F133" s="349">
        <v>0</v>
      </c>
      <c r="G133" s="133">
        <v>0</v>
      </c>
      <c r="H133" s="132">
        <v>0</v>
      </c>
      <c r="I133" s="349">
        <v>0</v>
      </c>
      <c r="J133" s="133">
        <v>0</v>
      </c>
      <c r="K133" s="136">
        <v>0</v>
      </c>
    </row>
    <row r="134" spans="1:11" ht="13.35" customHeight="1" x14ac:dyDescent="0.2">
      <c r="A134" s="112" t="s">
        <v>74</v>
      </c>
      <c r="B134" s="106"/>
      <c r="C134" s="133">
        <v>0</v>
      </c>
      <c r="D134" s="133">
        <v>0</v>
      </c>
      <c r="E134" s="132">
        <v>0</v>
      </c>
      <c r="F134" s="349">
        <v>0</v>
      </c>
      <c r="G134" s="133">
        <v>0</v>
      </c>
      <c r="H134" s="132">
        <v>0</v>
      </c>
      <c r="I134" s="349">
        <v>0</v>
      </c>
      <c r="J134" s="133">
        <v>0</v>
      </c>
      <c r="K134" s="136">
        <v>0</v>
      </c>
    </row>
    <row r="135" spans="1:11" ht="5.0999999999999996" customHeight="1" x14ac:dyDescent="0.2">
      <c r="A135" s="125"/>
      <c r="B135" s="106"/>
      <c r="C135" s="22">
        <v>0</v>
      </c>
      <c r="D135" s="22">
        <v>0</v>
      </c>
      <c r="E135" s="118">
        <v>0</v>
      </c>
      <c r="F135" s="119">
        <v>0</v>
      </c>
      <c r="G135" s="22">
        <v>0</v>
      </c>
      <c r="H135" s="114">
        <v>0</v>
      </c>
      <c r="I135" s="119">
        <v>0</v>
      </c>
      <c r="J135" s="22">
        <v>0</v>
      </c>
      <c r="K135" s="118">
        <v>0</v>
      </c>
    </row>
    <row r="136" spans="1:11" ht="13.35" customHeight="1" x14ac:dyDescent="0.2">
      <c r="A136" s="60" t="s">
        <v>176</v>
      </c>
      <c r="B136" s="106"/>
      <c r="C136" s="22">
        <v>0</v>
      </c>
      <c r="D136" s="22">
        <v>0</v>
      </c>
      <c r="E136" s="118">
        <v>0</v>
      </c>
      <c r="F136" s="119">
        <v>0</v>
      </c>
      <c r="G136" s="22">
        <v>0</v>
      </c>
      <c r="H136" s="114">
        <v>0</v>
      </c>
      <c r="I136" s="119">
        <v>0</v>
      </c>
      <c r="J136" s="22">
        <v>0</v>
      </c>
      <c r="K136" s="118">
        <v>0</v>
      </c>
    </row>
    <row r="137" spans="1:11" ht="13.35" customHeight="1" x14ac:dyDescent="0.2">
      <c r="A137" s="57" t="s">
        <v>176</v>
      </c>
      <c r="B137" s="106"/>
      <c r="C137" s="332">
        <v>0</v>
      </c>
      <c r="D137" s="332">
        <v>0</v>
      </c>
      <c r="E137" s="356">
        <v>0</v>
      </c>
      <c r="F137" s="357">
        <v>0</v>
      </c>
      <c r="G137" s="332">
        <v>0</v>
      </c>
      <c r="H137" s="358">
        <v>0</v>
      </c>
      <c r="I137" s="357">
        <v>0</v>
      </c>
      <c r="J137" s="332">
        <v>0</v>
      </c>
      <c r="K137" s="356">
        <v>0</v>
      </c>
    </row>
    <row r="138" spans="1:11" ht="5.0999999999999996" customHeight="1" x14ac:dyDescent="0.2">
      <c r="A138" s="80"/>
      <c r="B138" s="106"/>
      <c r="C138" s="22">
        <v>0</v>
      </c>
      <c r="D138" s="22">
        <v>0</v>
      </c>
      <c r="E138" s="118">
        <v>0</v>
      </c>
      <c r="F138" s="119">
        <v>0</v>
      </c>
      <c r="G138" s="22">
        <v>0</v>
      </c>
      <c r="H138" s="114">
        <v>0</v>
      </c>
      <c r="I138" s="119">
        <v>0</v>
      </c>
      <c r="J138" s="22">
        <v>0</v>
      </c>
      <c r="K138" s="118">
        <v>0</v>
      </c>
    </row>
    <row r="139" spans="1:11" ht="13.35" customHeight="1" x14ac:dyDescent="0.2">
      <c r="A139" s="60" t="s">
        <v>177</v>
      </c>
      <c r="B139" s="106"/>
      <c r="C139" s="22">
        <v>0</v>
      </c>
      <c r="D139" s="22">
        <v>0</v>
      </c>
      <c r="E139" s="118">
        <v>0</v>
      </c>
      <c r="F139" s="119">
        <v>0</v>
      </c>
      <c r="G139" s="22">
        <v>0</v>
      </c>
      <c r="H139" s="114">
        <v>0</v>
      </c>
      <c r="I139" s="119">
        <v>0</v>
      </c>
      <c r="J139" s="22">
        <v>0</v>
      </c>
      <c r="K139" s="118">
        <v>0</v>
      </c>
    </row>
    <row r="140" spans="1:11" ht="13.35" customHeight="1" x14ac:dyDescent="0.2">
      <c r="A140" s="57" t="s">
        <v>178</v>
      </c>
      <c r="B140" s="106"/>
      <c r="C140" s="332">
        <v>0</v>
      </c>
      <c r="D140" s="332">
        <v>0</v>
      </c>
      <c r="E140" s="356">
        <v>0</v>
      </c>
      <c r="F140" s="357">
        <v>0</v>
      </c>
      <c r="G140" s="332">
        <v>0</v>
      </c>
      <c r="H140" s="358">
        <v>0</v>
      </c>
      <c r="I140" s="357">
        <v>0</v>
      </c>
      <c r="J140" s="332">
        <v>0</v>
      </c>
      <c r="K140" s="356">
        <v>0</v>
      </c>
    </row>
    <row r="141" spans="1:11" ht="13.35" customHeight="1" x14ac:dyDescent="0.2">
      <c r="A141" s="57" t="s">
        <v>179</v>
      </c>
      <c r="B141" s="106"/>
      <c r="C141" s="22">
        <v>0</v>
      </c>
      <c r="D141" s="22">
        <v>0</v>
      </c>
      <c r="E141" s="22">
        <v>0</v>
      </c>
      <c r="F141" s="21">
        <v>0</v>
      </c>
      <c r="G141" s="22">
        <v>0</v>
      </c>
      <c r="H141" s="23">
        <v>0</v>
      </c>
      <c r="I141" s="117">
        <v>0</v>
      </c>
      <c r="J141" s="22">
        <v>0</v>
      </c>
      <c r="K141" s="23">
        <v>0</v>
      </c>
    </row>
    <row r="142" spans="1:11" ht="13.35" customHeight="1" x14ac:dyDescent="0.2">
      <c r="A142" s="112" t="s">
        <v>180</v>
      </c>
      <c r="B142" s="106"/>
      <c r="C142" s="133">
        <v>0</v>
      </c>
      <c r="D142" s="133">
        <v>0</v>
      </c>
      <c r="E142" s="132">
        <v>0</v>
      </c>
      <c r="F142" s="349">
        <v>0</v>
      </c>
      <c r="G142" s="133">
        <v>0</v>
      </c>
      <c r="H142" s="132">
        <v>0</v>
      </c>
      <c r="I142" s="349">
        <v>0</v>
      </c>
      <c r="J142" s="133">
        <v>0</v>
      </c>
      <c r="K142" s="136">
        <v>0</v>
      </c>
    </row>
    <row r="143" spans="1:11" ht="13.35" customHeight="1" x14ac:dyDescent="0.2">
      <c r="A143" s="112" t="s">
        <v>181</v>
      </c>
      <c r="B143" s="106"/>
      <c r="C143" s="133">
        <v>0</v>
      </c>
      <c r="D143" s="133">
        <v>0</v>
      </c>
      <c r="E143" s="132">
        <v>0</v>
      </c>
      <c r="F143" s="349">
        <v>0</v>
      </c>
      <c r="G143" s="133">
        <v>0</v>
      </c>
      <c r="H143" s="132">
        <v>0</v>
      </c>
      <c r="I143" s="349">
        <v>0</v>
      </c>
      <c r="J143" s="133">
        <v>0</v>
      </c>
      <c r="K143" s="136">
        <v>0</v>
      </c>
    </row>
    <row r="144" spans="1:11" ht="13.35" customHeight="1" x14ac:dyDescent="0.2">
      <c r="A144" s="112" t="s">
        <v>182</v>
      </c>
      <c r="B144" s="106"/>
      <c r="C144" s="133">
        <v>0</v>
      </c>
      <c r="D144" s="133">
        <v>0</v>
      </c>
      <c r="E144" s="132">
        <v>0</v>
      </c>
      <c r="F144" s="349">
        <v>0</v>
      </c>
      <c r="G144" s="133">
        <v>0</v>
      </c>
      <c r="H144" s="132">
        <v>0</v>
      </c>
      <c r="I144" s="349">
        <v>0</v>
      </c>
      <c r="J144" s="133">
        <v>0</v>
      </c>
      <c r="K144" s="136">
        <v>0</v>
      </c>
    </row>
    <row r="145" spans="1:11" ht="13.35" customHeight="1" x14ac:dyDescent="0.2">
      <c r="A145" s="112" t="s">
        <v>183</v>
      </c>
      <c r="B145" s="106"/>
      <c r="C145" s="133">
        <v>0</v>
      </c>
      <c r="D145" s="133">
        <v>0</v>
      </c>
      <c r="E145" s="132">
        <v>0</v>
      </c>
      <c r="F145" s="349">
        <v>0</v>
      </c>
      <c r="G145" s="133">
        <v>0</v>
      </c>
      <c r="H145" s="132">
        <v>0</v>
      </c>
      <c r="I145" s="349">
        <v>0</v>
      </c>
      <c r="J145" s="133">
        <v>0</v>
      </c>
      <c r="K145" s="136">
        <v>0</v>
      </c>
    </row>
    <row r="146" spans="1:11" ht="13.35" customHeight="1" x14ac:dyDescent="0.2">
      <c r="A146" s="112" t="s">
        <v>184</v>
      </c>
      <c r="B146" s="106"/>
      <c r="C146" s="133">
        <v>0</v>
      </c>
      <c r="D146" s="133">
        <v>0</v>
      </c>
      <c r="E146" s="132">
        <v>0</v>
      </c>
      <c r="F146" s="349">
        <v>0</v>
      </c>
      <c r="G146" s="133">
        <v>0</v>
      </c>
      <c r="H146" s="132">
        <v>0</v>
      </c>
      <c r="I146" s="349">
        <v>0</v>
      </c>
      <c r="J146" s="133">
        <v>0</v>
      </c>
      <c r="K146" s="136">
        <v>0</v>
      </c>
    </row>
    <row r="147" spans="1:11" ht="13.35" customHeight="1" x14ac:dyDescent="0.2">
      <c r="A147" s="112" t="s">
        <v>185</v>
      </c>
      <c r="B147" s="106"/>
      <c r="C147" s="133">
        <v>0</v>
      </c>
      <c r="D147" s="133">
        <v>0</v>
      </c>
      <c r="E147" s="132">
        <v>0</v>
      </c>
      <c r="F147" s="349">
        <v>0</v>
      </c>
      <c r="G147" s="133">
        <v>0</v>
      </c>
      <c r="H147" s="132">
        <v>0</v>
      </c>
      <c r="I147" s="349">
        <v>0</v>
      </c>
      <c r="J147" s="133">
        <v>0</v>
      </c>
      <c r="K147" s="136">
        <v>0</v>
      </c>
    </row>
    <row r="148" spans="1:11" ht="5.0999999999999996" customHeight="1" x14ac:dyDescent="0.2">
      <c r="A148" s="80"/>
      <c r="B148" s="106"/>
      <c r="C148" s="34">
        <v>0</v>
      </c>
      <c r="D148" s="34">
        <v>0</v>
      </c>
      <c r="E148" s="107">
        <v>0</v>
      </c>
      <c r="F148" s="108">
        <v>0</v>
      </c>
      <c r="G148" s="34">
        <v>0</v>
      </c>
      <c r="H148" s="109">
        <v>0</v>
      </c>
      <c r="I148" s="108">
        <v>0</v>
      </c>
      <c r="J148" s="34">
        <v>0</v>
      </c>
      <c r="K148" s="107">
        <v>0</v>
      </c>
    </row>
    <row r="149" spans="1:11" ht="13.35" customHeight="1" x14ac:dyDescent="0.2">
      <c r="A149" s="60" t="s">
        <v>186</v>
      </c>
      <c r="B149" s="106"/>
      <c r="C149" s="22">
        <v>0</v>
      </c>
      <c r="D149" s="22">
        <v>0</v>
      </c>
      <c r="E149" s="118">
        <v>0</v>
      </c>
      <c r="F149" s="119">
        <v>0</v>
      </c>
      <c r="G149" s="22">
        <v>0</v>
      </c>
      <c r="H149" s="114">
        <v>0</v>
      </c>
      <c r="I149" s="119">
        <v>0</v>
      </c>
      <c r="J149" s="22">
        <v>0</v>
      </c>
      <c r="K149" s="118">
        <v>0</v>
      </c>
    </row>
    <row r="150" spans="1:11" ht="13.35" customHeight="1" x14ac:dyDescent="0.2">
      <c r="A150" s="57" t="s">
        <v>186</v>
      </c>
      <c r="B150" s="106"/>
      <c r="C150" s="332">
        <v>0</v>
      </c>
      <c r="D150" s="332">
        <v>0</v>
      </c>
      <c r="E150" s="356">
        <v>0</v>
      </c>
      <c r="F150" s="357">
        <v>0</v>
      </c>
      <c r="G150" s="332">
        <v>0</v>
      </c>
      <c r="H150" s="358">
        <v>0</v>
      </c>
      <c r="I150" s="357">
        <v>0</v>
      </c>
      <c r="J150" s="332">
        <v>0</v>
      </c>
      <c r="K150" s="356">
        <v>0</v>
      </c>
    </row>
    <row r="151" spans="1:11" ht="5.0999999999999996" customHeight="1" x14ac:dyDescent="0.2">
      <c r="A151" s="80"/>
      <c r="B151" s="106"/>
      <c r="C151" s="22">
        <v>0</v>
      </c>
      <c r="D151" s="22">
        <v>0</v>
      </c>
      <c r="E151" s="118">
        <v>0</v>
      </c>
      <c r="F151" s="119">
        <v>0</v>
      </c>
      <c r="G151" s="22">
        <v>0</v>
      </c>
      <c r="H151" s="114">
        <v>0</v>
      </c>
      <c r="I151" s="119">
        <v>0</v>
      </c>
      <c r="J151" s="22">
        <v>0</v>
      </c>
      <c r="K151" s="118">
        <v>0</v>
      </c>
    </row>
    <row r="152" spans="1:11" ht="13.35" customHeight="1" x14ac:dyDescent="0.2">
      <c r="A152" s="60" t="s">
        <v>187</v>
      </c>
      <c r="B152" s="106"/>
      <c r="C152" s="22">
        <v>0</v>
      </c>
      <c r="D152" s="22">
        <v>0</v>
      </c>
      <c r="E152" s="118">
        <v>0</v>
      </c>
      <c r="F152" s="119">
        <v>0</v>
      </c>
      <c r="G152" s="22">
        <v>0</v>
      </c>
      <c r="H152" s="114">
        <v>0</v>
      </c>
      <c r="I152" s="119">
        <v>0</v>
      </c>
      <c r="J152" s="22">
        <v>0</v>
      </c>
      <c r="K152" s="118">
        <v>0</v>
      </c>
    </row>
    <row r="153" spans="1:11" ht="13.35" customHeight="1" x14ac:dyDescent="0.2">
      <c r="A153" s="57" t="s">
        <v>187</v>
      </c>
      <c r="B153" s="106"/>
      <c r="C153" s="332">
        <v>0</v>
      </c>
      <c r="D153" s="332">
        <v>0</v>
      </c>
      <c r="E153" s="356">
        <v>0</v>
      </c>
      <c r="F153" s="357">
        <v>0</v>
      </c>
      <c r="G153" s="332">
        <v>0</v>
      </c>
      <c r="H153" s="358">
        <v>0</v>
      </c>
      <c r="I153" s="357">
        <v>0</v>
      </c>
      <c r="J153" s="332">
        <v>0</v>
      </c>
      <c r="K153" s="356">
        <v>0</v>
      </c>
    </row>
    <row r="154" spans="1:11" ht="5.0999999999999996" customHeight="1" x14ac:dyDescent="0.2">
      <c r="A154" s="80"/>
      <c r="B154" s="106"/>
      <c r="C154" s="22">
        <v>0</v>
      </c>
      <c r="D154" s="22">
        <v>0</v>
      </c>
      <c r="E154" s="118">
        <v>0</v>
      </c>
      <c r="F154" s="119">
        <v>0</v>
      </c>
      <c r="G154" s="22">
        <v>0</v>
      </c>
      <c r="H154" s="114">
        <v>0</v>
      </c>
      <c r="I154" s="119">
        <v>0</v>
      </c>
      <c r="J154" s="22">
        <v>0</v>
      </c>
      <c r="K154" s="118">
        <v>0</v>
      </c>
    </row>
    <row r="155" spans="1:11" ht="13.35" customHeight="1" x14ac:dyDescent="0.2">
      <c r="A155" s="60" t="s">
        <v>188</v>
      </c>
      <c r="B155" s="106"/>
      <c r="C155" s="22">
        <v>0</v>
      </c>
      <c r="D155" s="22">
        <v>0</v>
      </c>
      <c r="E155" s="118">
        <v>0</v>
      </c>
      <c r="F155" s="119">
        <v>0</v>
      </c>
      <c r="G155" s="22">
        <v>0</v>
      </c>
      <c r="H155" s="114">
        <v>0</v>
      </c>
      <c r="I155" s="119">
        <v>0</v>
      </c>
      <c r="J155" s="22">
        <v>0</v>
      </c>
      <c r="K155" s="118">
        <v>0</v>
      </c>
    </row>
    <row r="156" spans="1:11" ht="13.35" customHeight="1" x14ac:dyDescent="0.2">
      <c r="A156" s="57" t="s">
        <v>188</v>
      </c>
      <c r="B156" s="106"/>
      <c r="C156" s="332">
        <v>0</v>
      </c>
      <c r="D156" s="332">
        <v>0</v>
      </c>
      <c r="E156" s="356">
        <v>0</v>
      </c>
      <c r="F156" s="357">
        <v>0</v>
      </c>
      <c r="G156" s="332">
        <v>0</v>
      </c>
      <c r="H156" s="358">
        <v>0</v>
      </c>
      <c r="I156" s="357">
        <v>0</v>
      </c>
      <c r="J156" s="332">
        <v>0</v>
      </c>
      <c r="K156" s="356">
        <v>0</v>
      </c>
    </row>
    <row r="157" spans="1:11" ht="5.0999999999999996" customHeight="1" x14ac:dyDescent="0.2">
      <c r="A157" s="80"/>
      <c r="B157" s="106"/>
      <c r="C157" s="22">
        <v>0</v>
      </c>
      <c r="D157" s="22">
        <v>0</v>
      </c>
      <c r="E157" s="118">
        <v>0</v>
      </c>
      <c r="F157" s="119">
        <v>0</v>
      </c>
      <c r="G157" s="22">
        <v>0</v>
      </c>
      <c r="H157" s="114">
        <v>0</v>
      </c>
      <c r="I157" s="119">
        <v>0</v>
      </c>
      <c r="J157" s="22">
        <v>0</v>
      </c>
      <c r="K157" s="118">
        <v>0</v>
      </c>
    </row>
    <row r="158" spans="1:11" ht="13.35" customHeight="1" x14ac:dyDescent="0.2">
      <c r="A158" s="60" t="s">
        <v>189</v>
      </c>
      <c r="B158" s="106"/>
      <c r="C158" s="22">
        <v>0</v>
      </c>
      <c r="D158" s="22">
        <v>0</v>
      </c>
      <c r="E158" s="118">
        <v>0</v>
      </c>
      <c r="F158" s="119">
        <v>0</v>
      </c>
      <c r="G158" s="22">
        <v>0</v>
      </c>
      <c r="H158" s="114">
        <v>0</v>
      </c>
      <c r="I158" s="119">
        <v>0</v>
      </c>
      <c r="J158" s="22">
        <v>0</v>
      </c>
      <c r="K158" s="118">
        <v>0</v>
      </c>
    </row>
    <row r="159" spans="1:11" ht="13.35" customHeight="1" x14ac:dyDescent="0.2">
      <c r="A159" s="57" t="s">
        <v>189</v>
      </c>
      <c r="B159" s="106"/>
      <c r="C159" s="332">
        <v>0</v>
      </c>
      <c r="D159" s="332">
        <v>0</v>
      </c>
      <c r="E159" s="356">
        <v>0</v>
      </c>
      <c r="F159" s="357">
        <v>0</v>
      </c>
      <c r="G159" s="332">
        <v>0</v>
      </c>
      <c r="H159" s="358">
        <v>0</v>
      </c>
      <c r="I159" s="357">
        <v>0</v>
      </c>
      <c r="J159" s="332">
        <v>0</v>
      </c>
      <c r="K159" s="356">
        <v>0</v>
      </c>
    </row>
    <row r="160" spans="1:11" ht="5.0999999999999996" customHeight="1" x14ac:dyDescent="0.2">
      <c r="A160" s="80"/>
      <c r="B160" s="106"/>
      <c r="C160" s="22">
        <v>0</v>
      </c>
      <c r="D160" s="22">
        <v>0</v>
      </c>
      <c r="E160" s="118">
        <v>0</v>
      </c>
      <c r="F160" s="119">
        <v>0</v>
      </c>
      <c r="G160" s="22">
        <v>0</v>
      </c>
      <c r="H160" s="114">
        <v>0</v>
      </c>
      <c r="I160" s="119">
        <v>0</v>
      </c>
      <c r="J160" s="22">
        <v>0</v>
      </c>
      <c r="K160" s="118">
        <v>0</v>
      </c>
    </row>
    <row r="161" spans="1:11" ht="13.35" customHeight="1" x14ac:dyDescent="0.2">
      <c r="A161" s="60" t="s">
        <v>190</v>
      </c>
      <c r="B161" s="106"/>
      <c r="C161" s="22">
        <v>0</v>
      </c>
      <c r="D161" s="22">
        <v>0</v>
      </c>
      <c r="E161" s="118">
        <v>0</v>
      </c>
      <c r="F161" s="119">
        <v>0</v>
      </c>
      <c r="G161" s="22">
        <v>0</v>
      </c>
      <c r="H161" s="114">
        <v>0</v>
      </c>
      <c r="I161" s="119">
        <v>0</v>
      </c>
      <c r="J161" s="22">
        <v>0</v>
      </c>
      <c r="K161" s="118">
        <v>0</v>
      </c>
    </row>
    <row r="162" spans="1:11" ht="13.35" customHeight="1" x14ac:dyDescent="0.2">
      <c r="A162" s="57" t="s">
        <v>190</v>
      </c>
      <c r="B162" s="106"/>
      <c r="C162" s="332">
        <v>0</v>
      </c>
      <c r="D162" s="332">
        <v>0</v>
      </c>
      <c r="E162" s="356">
        <v>0</v>
      </c>
      <c r="F162" s="357">
        <v>0</v>
      </c>
      <c r="G162" s="332">
        <v>0</v>
      </c>
      <c r="H162" s="358">
        <v>0</v>
      </c>
      <c r="I162" s="357">
        <v>0</v>
      </c>
      <c r="J162" s="332">
        <v>0</v>
      </c>
      <c r="K162" s="356">
        <v>0</v>
      </c>
    </row>
    <row r="163" spans="1:11" ht="5.0999999999999996" customHeight="1" x14ac:dyDescent="0.2">
      <c r="A163" s="80"/>
      <c r="B163" s="106"/>
      <c r="C163" s="22">
        <v>0</v>
      </c>
      <c r="D163" s="22">
        <v>0</v>
      </c>
      <c r="E163" s="118">
        <v>0</v>
      </c>
      <c r="F163" s="119">
        <v>0</v>
      </c>
      <c r="G163" s="22">
        <v>0</v>
      </c>
      <c r="H163" s="114">
        <v>0</v>
      </c>
      <c r="I163" s="119">
        <v>0</v>
      </c>
      <c r="J163" s="22">
        <v>0</v>
      </c>
      <c r="K163" s="118">
        <v>0</v>
      </c>
    </row>
    <row r="164" spans="1:11" ht="13.35" customHeight="1" x14ac:dyDescent="0.2">
      <c r="A164" s="60" t="s">
        <v>191</v>
      </c>
      <c r="B164" s="106"/>
      <c r="C164" s="22">
        <v>0</v>
      </c>
      <c r="D164" s="22">
        <v>0</v>
      </c>
      <c r="E164" s="118">
        <v>0</v>
      </c>
      <c r="F164" s="119">
        <v>0</v>
      </c>
      <c r="G164" s="22">
        <v>0</v>
      </c>
      <c r="H164" s="114">
        <v>0</v>
      </c>
      <c r="I164" s="119">
        <v>0</v>
      </c>
      <c r="J164" s="22">
        <v>0</v>
      </c>
      <c r="K164" s="118">
        <v>0</v>
      </c>
    </row>
    <row r="165" spans="1:11" ht="13.35" customHeight="1" x14ac:dyDescent="0.2">
      <c r="A165" s="57" t="s">
        <v>191</v>
      </c>
      <c r="B165" s="106"/>
      <c r="C165" s="332">
        <v>0</v>
      </c>
      <c r="D165" s="332">
        <v>0</v>
      </c>
      <c r="E165" s="356">
        <v>0</v>
      </c>
      <c r="F165" s="357">
        <v>0</v>
      </c>
      <c r="G165" s="332">
        <v>0</v>
      </c>
      <c r="H165" s="358">
        <v>0</v>
      </c>
      <c r="I165" s="357">
        <v>0</v>
      </c>
      <c r="J165" s="332">
        <v>0</v>
      </c>
      <c r="K165" s="356">
        <v>0</v>
      </c>
    </row>
    <row r="166" spans="1:11" ht="5.0999999999999996" customHeight="1" x14ac:dyDescent="0.2">
      <c r="A166" s="80"/>
      <c r="B166" s="106"/>
      <c r="C166" s="22"/>
      <c r="D166" s="22"/>
      <c r="E166" s="118"/>
      <c r="F166" s="119"/>
      <c r="G166" s="22"/>
      <c r="H166" s="114"/>
      <c r="I166" s="119"/>
      <c r="J166" s="22"/>
      <c r="K166" s="118"/>
    </row>
    <row r="167" spans="1:11" ht="13.35" customHeight="1" x14ac:dyDescent="0.2">
      <c r="A167" s="50" t="s">
        <v>494</v>
      </c>
      <c r="B167" s="359"/>
      <c r="C167" s="95">
        <f>C6+C74+C103+C110+C118+C136+C139+C149+C152+C155+C158+C161+C164</f>
        <v>0</v>
      </c>
      <c r="D167" s="95">
        <f t="shared" ref="D167:K167" si="5">D6+D74+D103+D110+D118+D136+D139+D149+D152+D155+D158+D161+D164</f>
        <v>0</v>
      </c>
      <c r="E167" s="360">
        <f t="shared" si="5"/>
        <v>0</v>
      </c>
      <c r="F167" s="361">
        <f t="shared" si="5"/>
        <v>157980</v>
      </c>
      <c r="G167" s="95">
        <f t="shared" si="5"/>
        <v>157980</v>
      </c>
      <c r="H167" s="362">
        <f t="shared" si="5"/>
        <v>0</v>
      </c>
      <c r="I167" s="361">
        <f t="shared" si="5"/>
        <v>148485</v>
      </c>
      <c r="J167" s="95">
        <f t="shared" si="5"/>
        <v>112561</v>
      </c>
      <c r="K167" s="360">
        <f t="shared" si="5"/>
        <v>84421</v>
      </c>
    </row>
    <row r="168" spans="1:11" ht="12.75" customHeight="1" x14ac:dyDescent="0.2">
      <c r="A168" s="96"/>
      <c r="C168" s="79"/>
      <c r="D168" s="79"/>
      <c r="E168" s="79"/>
      <c r="F168" s="79"/>
      <c r="G168" s="79"/>
      <c r="H168" s="79"/>
      <c r="I168" s="79"/>
      <c r="J168" s="79"/>
      <c r="K168" s="79"/>
    </row>
    <row r="169" spans="1:11" ht="12.75" customHeight="1" x14ac:dyDescent="0.2">
      <c r="A169" s="99"/>
      <c r="C169" s="128"/>
      <c r="D169" s="128"/>
      <c r="E169" s="79"/>
      <c r="F169" s="79"/>
      <c r="G169" s="79"/>
      <c r="H169" s="79"/>
      <c r="I169" s="79"/>
      <c r="J169" s="79"/>
      <c r="K169" s="79"/>
    </row>
    <row r="170" spans="1:11" ht="11.25" customHeight="1" x14ac:dyDescent="0.2">
      <c r="C170" s="128"/>
      <c r="D170" s="128"/>
      <c r="E170" s="79"/>
      <c r="F170" s="79"/>
      <c r="G170" s="79"/>
      <c r="H170" s="79"/>
      <c r="I170" s="79"/>
      <c r="J170" s="79"/>
      <c r="K170" s="79"/>
    </row>
    <row r="171" spans="1:11" ht="11.25" customHeight="1" x14ac:dyDescent="0.2"/>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workbookViewId="0">
      <selection activeCell="H25" sqref="H25"/>
    </sheetView>
  </sheetViews>
  <sheetFormatPr defaultColWidth="9.109375" defaultRowHeight="10.199999999999999" x14ac:dyDescent="0.2"/>
  <cols>
    <col min="1" max="1" width="35.6640625" style="2" customWidth="1"/>
    <col min="2" max="2" width="3.109375" style="62" customWidth="1"/>
    <col min="3" max="11" width="8.6640625" style="2" customWidth="1"/>
    <col min="12" max="12" width="9.88671875" style="2" customWidth="1"/>
    <col min="13" max="13" width="9.44140625" style="2" customWidth="1"/>
    <col min="14" max="14" width="9.88671875" style="2" customWidth="1"/>
    <col min="15" max="17" width="9.44140625" style="2" customWidth="1"/>
    <col min="18" max="18" width="9.88671875" style="2" customWidth="1"/>
    <col min="19" max="21" width="9.44140625" style="2" customWidth="1"/>
    <col min="22" max="23" width="9.88671875" style="2" customWidth="1"/>
    <col min="24" max="16384" width="9.109375" style="2"/>
  </cols>
  <sheetData>
    <row r="1" spans="1:12" ht="13.8" x14ac:dyDescent="0.3">
      <c r="A1" s="1" t="str">
        <f>MEB9e</f>
        <v>Buffalo City Development Agency - Supporting Table SD7e Capital expenditure on upgrading of existing assets by asset class</v>
      </c>
    </row>
    <row r="2" spans="1:12" ht="20.399999999999999" x14ac:dyDescent="0.2">
      <c r="A2" s="344" t="str">
        <f>desc</f>
        <v>Description</v>
      </c>
      <c r="B2" s="345" t="str">
        <f>head27</f>
        <v>Ref</v>
      </c>
      <c r="C2" s="4" t="str">
        <f>head1b</f>
        <v>2017/18</v>
      </c>
      <c r="D2" s="5" t="str">
        <f>head1A</f>
        <v>2018/19</v>
      </c>
      <c r="E2" s="6" t="str">
        <f>Head1</f>
        <v>2019/20</v>
      </c>
      <c r="F2" s="7" t="str">
        <f>Head2</f>
        <v>Current Year 2020/21</v>
      </c>
      <c r="G2" s="8"/>
      <c r="H2" s="9"/>
      <c r="I2" s="7" t="str">
        <f>Head3a</f>
        <v>Medium Term Revenue and Expenditure Framework</v>
      </c>
      <c r="J2" s="8"/>
      <c r="K2" s="9"/>
    </row>
    <row r="3" spans="1:12" ht="20.399999999999999" x14ac:dyDescent="0.2">
      <c r="A3" s="64" t="s">
        <v>485</v>
      </c>
      <c r="B3" s="273">
        <v>1</v>
      </c>
      <c r="C3" s="274" t="str">
        <f>Head5</f>
        <v>Audited Outcome</v>
      </c>
      <c r="D3" s="275" t="str">
        <f>Head5</f>
        <v>Audited Outcome</v>
      </c>
      <c r="E3" s="276" t="str">
        <f>Head5</f>
        <v>Audited Outcome</v>
      </c>
      <c r="F3" s="346" t="str">
        <f>Head6</f>
        <v>Original Budget</v>
      </c>
      <c r="G3" s="274" t="str">
        <f>Head7</f>
        <v>Adjusted Budget</v>
      </c>
      <c r="H3" s="347" t="str">
        <f>Head8</f>
        <v>Full Year Forecast</v>
      </c>
      <c r="I3" s="346" t="str">
        <f>Head9</f>
        <v>Budget Year 2021/22</v>
      </c>
      <c r="J3" s="274" t="str">
        <f>Head10</f>
        <v>Budget Year +1 2022/23</v>
      </c>
      <c r="K3" s="276" t="str">
        <f>Head11</f>
        <v>Budget Year +2 2023/24</v>
      </c>
    </row>
    <row r="4" spans="1:12" ht="12.75" customHeight="1" x14ac:dyDescent="0.2">
      <c r="A4" s="60" t="s">
        <v>495</v>
      </c>
      <c r="B4" s="105"/>
      <c r="C4" s="21"/>
      <c r="D4" s="22"/>
      <c r="E4" s="23"/>
      <c r="F4" s="21"/>
      <c r="G4" s="22"/>
      <c r="H4" s="23"/>
      <c r="I4" s="21"/>
      <c r="J4" s="22"/>
      <c r="K4" s="23"/>
    </row>
    <row r="5" spans="1:12" ht="5.0999999999999996" customHeight="1" x14ac:dyDescent="0.2">
      <c r="A5" s="60"/>
      <c r="B5" s="105"/>
      <c r="C5" s="21"/>
      <c r="D5" s="22"/>
      <c r="E5" s="23"/>
      <c r="F5" s="21"/>
      <c r="G5" s="22"/>
      <c r="H5" s="23"/>
      <c r="I5" s="21"/>
      <c r="J5" s="22"/>
      <c r="K5" s="23"/>
    </row>
    <row r="6" spans="1:12" ht="13.35" customHeight="1" x14ac:dyDescent="0.2">
      <c r="A6" s="60" t="s">
        <v>69</v>
      </c>
      <c r="B6" s="106"/>
      <c r="C6" s="34">
        <f>C7+C12+C16+C26+C37+C44+C52+C62+C68</f>
        <v>0</v>
      </c>
      <c r="D6" s="34">
        <f t="shared" ref="D6:K6" si="0">D7+D12+D16+D26+D37+D44+D52+D62+D68</f>
        <v>0</v>
      </c>
      <c r="E6" s="107">
        <f t="shared" si="0"/>
        <v>0</v>
      </c>
      <c r="F6" s="108">
        <f t="shared" si="0"/>
        <v>0</v>
      </c>
      <c r="G6" s="34">
        <f t="shared" si="0"/>
        <v>0</v>
      </c>
      <c r="H6" s="109">
        <f t="shared" si="0"/>
        <v>0</v>
      </c>
      <c r="I6" s="108">
        <f t="shared" si="0"/>
        <v>0</v>
      </c>
      <c r="J6" s="34">
        <f t="shared" si="0"/>
        <v>0</v>
      </c>
      <c r="K6" s="107">
        <f t="shared" si="0"/>
        <v>0</v>
      </c>
    </row>
    <row r="7" spans="1:12" s="111" customFormat="1" ht="13.35" customHeight="1" x14ac:dyDescent="0.25">
      <c r="A7" s="57" t="s">
        <v>70</v>
      </c>
      <c r="B7" s="106"/>
      <c r="C7" s="18">
        <f t="shared" ref="C7:K7" si="1">SUM(C8:C11)</f>
        <v>0</v>
      </c>
      <c r="D7" s="18">
        <f t="shared" si="1"/>
        <v>0</v>
      </c>
      <c r="E7" s="110">
        <f t="shared" si="1"/>
        <v>0</v>
      </c>
      <c r="F7" s="17">
        <f t="shared" si="1"/>
        <v>0</v>
      </c>
      <c r="G7" s="18">
        <f t="shared" si="1"/>
        <v>0</v>
      </c>
      <c r="H7" s="19">
        <f t="shared" si="1"/>
        <v>0</v>
      </c>
      <c r="I7" s="17">
        <f t="shared" si="1"/>
        <v>0</v>
      </c>
      <c r="J7" s="18">
        <f t="shared" si="1"/>
        <v>0</v>
      </c>
      <c r="K7" s="19">
        <f t="shared" si="1"/>
        <v>0</v>
      </c>
      <c r="L7" s="2"/>
    </row>
    <row r="8" spans="1:12" s="111" customFormat="1" ht="13.35" customHeight="1" x14ac:dyDescent="0.25">
      <c r="A8" s="112" t="s">
        <v>71</v>
      </c>
      <c r="B8" s="106"/>
      <c r="C8" s="133">
        <v>0</v>
      </c>
      <c r="D8" s="133">
        <v>0</v>
      </c>
      <c r="E8" s="348">
        <v>0</v>
      </c>
      <c r="F8" s="349">
        <v>0</v>
      </c>
      <c r="G8" s="133">
        <v>0</v>
      </c>
      <c r="H8" s="132">
        <v>0</v>
      </c>
      <c r="I8" s="349">
        <v>0</v>
      </c>
      <c r="J8" s="133">
        <v>0</v>
      </c>
      <c r="K8" s="348">
        <v>0</v>
      </c>
      <c r="L8" s="2"/>
    </row>
    <row r="9" spans="1:12" s="111" customFormat="1" ht="13.35" customHeight="1" x14ac:dyDescent="0.25">
      <c r="A9" s="112" t="s">
        <v>72</v>
      </c>
      <c r="B9" s="106"/>
      <c r="C9" s="133">
        <v>0</v>
      </c>
      <c r="D9" s="133">
        <v>0</v>
      </c>
      <c r="E9" s="348">
        <v>0</v>
      </c>
      <c r="F9" s="349">
        <v>0</v>
      </c>
      <c r="G9" s="133">
        <v>0</v>
      </c>
      <c r="H9" s="132">
        <v>0</v>
      </c>
      <c r="I9" s="349">
        <v>0</v>
      </c>
      <c r="J9" s="133">
        <v>0</v>
      </c>
      <c r="K9" s="348">
        <v>0</v>
      </c>
      <c r="L9" s="116"/>
    </row>
    <row r="10" spans="1:12" s="111" customFormat="1" ht="13.35" customHeight="1" x14ac:dyDescent="0.25">
      <c r="A10" s="112" t="s">
        <v>73</v>
      </c>
      <c r="B10" s="106"/>
      <c r="C10" s="133">
        <v>0</v>
      </c>
      <c r="D10" s="133">
        <v>0</v>
      </c>
      <c r="E10" s="348">
        <v>0</v>
      </c>
      <c r="F10" s="349">
        <v>0</v>
      </c>
      <c r="G10" s="133">
        <v>0</v>
      </c>
      <c r="H10" s="132">
        <v>0</v>
      </c>
      <c r="I10" s="349">
        <v>0</v>
      </c>
      <c r="J10" s="133">
        <v>0</v>
      </c>
      <c r="K10" s="348">
        <v>0</v>
      </c>
      <c r="L10" s="116"/>
    </row>
    <row r="11" spans="1:12" s="111" customFormat="1" ht="13.35" customHeight="1" x14ac:dyDescent="0.25">
      <c r="A11" s="112" t="s">
        <v>74</v>
      </c>
      <c r="B11" s="106"/>
      <c r="C11" s="133">
        <v>0</v>
      </c>
      <c r="D11" s="133">
        <v>0</v>
      </c>
      <c r="E11" s="348">
        <v>0</v>
      </c>
      <c r="F11" s="349">
        <v>0</v>
      </c>
      <c r="G11" s="133">
        <v>0</v>
      </c>
      <c r="H11" s="132">
        <v>0</v>
      </c>
      <c r="I11" s="349">
        <v>0</v>
      </c>
      <c r="J11" s="133">
        <v>0</v>
      </c>
      <c r="K11" s="348">
        <v>0</v>
      </c>
      <c r="L11" s="116"/>
    </row>
    <row r="12" spans="1:12" s="111" customFormat="1" ht="13.35" customHeight="1" x14ac:dyDescent="0.25">
      <c r="A12" s="57" t="s">
        <v>75</v>
      </c>
      <c r="B12" s="106"/>
      <c r="C12" s="22">
        <v>0</v>
      </c>
      <c r="D12" s="22">
        <v>0</v>
      </c>
      <c r="E12" s="115">
        <v>0</v>
      </c>
      <c r="F12" s="21">
        <v>0</v>
      </c>
      <c r="G12" s="22">
        <v>0</v>
      </c>
      <c r="H12" s="23">
        <v>0</v>
      </c>
      <c r="I12" s="117">
        <v>0</v>
      </c>
      <c r="J12" s="22">
        <v>0</v>
      </c>
      <c r="K12" s="23">
        <v>0</v>
      </c>
      <c r="L12" s="116"/>
    </row>
    <row r="13" spans="1:12" s="111" customFormat="1" ht="13.35" customHeight="1" x14ac:dyDescent="0.25">
      <c r="A13" s="112" t="s">
        <v>76</v>
      </c>
      <c r="B13" s="106"/>
      <c r="C13" s="133">
        <v>0</v>
      </c>
      <c r="D13" s="133">
        <v>0</v>
      </c>
      <c r="E13" s="134">
        <v>0</v>
      </c>
      <c r="F13" s="135">
        <v>0</v>
      </c>
      <c r="G13" s="133">
        <v>0</v>
      </c>
      <c r="H13" s="136">
        <v>0</v>
      </c>
      <c r="I13" s="251">
        <v>0</v>
      </c>
      <c r="J13" s="133">
        <v>0</v>
      </c>
      <c r="K13" s="136">
        <v>0</v>
      </c>
      <c r="L13" s="116"/>
    </row>
    <row r="14" spans="1:12" s="111" customFormat="1" ht="13.35" customHeight="1" x14ac:dyDescent="0.25">
      <c r="A14" s="112" t="s">
        <v>77</v>
      </c>
      <c r="B14" s="106"/>
      <c r="C14" s="133">
        <v>0</v>
      </c>
      <c r="D14" s="133">
        <v>0</v>
      </c>
      <c r="E14" s="134">
        <v>0</v>
      </c>
      <c r="F14" s="135">
        <v>0</v>
      </c>
      <c r="G14" s="133">
        <v>0</v>
      </c>
      <c r="H14" s="136">
        <v>0</v>
      </c>
      <c r="I14" s="251">
        <v>0</v>
      </c>
      <c r="J14" s="133">
        <v>0</v>
      </c>
      <c r="K14" s="136">
        <v>0</v>
      </c>
      <c r="L14" s="116"/>
    </row>
    <row r="15" spans="1:12" s="111" customFormat="1" ht="13.35" customHeight="1" x14ac:dyDescent="0.25">
      <c r="A15" s="112" t="s">
        <v>78</v>
      </c>
      <c r="B15" s="106"/>
      <c r="C15" s="133">
        <v>0</v>
      </c>
      <c r="D15" s="133">
        <v>0</v>
      </c>
      <c r="E15" s="134">
        <v>0</v>
      </c>
      <c r="F15" s="135">
        <v>0</v>
      </c>
      <c r="G15" s="133">
        <v>0</v>
      </c>
      <c r="H15" s="136">
        <v>0</v>
      </c>
      <c r="I15" s="251">
        <v>0</v>
      </c>
      <c r="J15" s="133">
        <v>0</v>
      </c>
      <c r="K15" s="136">
        <v>0</v>
      </c>
      <c r="L15" s="116"/>
    </row>
    <row r="16" spans="1:12" s="111" customFormat="1" ht="13.35" customHeight="1" x14ac:dyDescent="0.25">
      <c r="A16" s="57" t="s">
        <v>79</v>
      </c>
      <c r="B16" s="106"/>
      <c r="C16" s="22">
        <v>0</v>
      </c>
      <c r="D16" s="22">
        <v>0</v>
      </c>
      <c r="E16" s="115">
        <v>0</v>
      </c>
      <c r="F16" s="21">
        <v>0</v>
      </c>
      <c r="G16" s="22">
        <v>0</v>
      </c>
      <c r="H16" s="23">
        <v>0</v>
      </c>
      <c r="I16" s="117">
        <v>0</v>
      </c>
      <c r="J16" s="22">
        <v>0</v>
      </c>
      <c r="K16" s="23">
        <v>0</v>
      </c>
      <c r="L16" s="116"/>
    </row>
    <row r="17" spans="1:12" s="111" customFormat="1" ht="13.35" customHeight="1" x14ac:dyDescent="0.25">
      <c r="A17" s="112" t="s">
        <v>80</v>
      </c>
      <c r="B17" s="106"/>
      <c r="C17" s="133">
        <v>0</v>
      </c>
      <c r="D17" s="133">
        <v>0</v>
      </c>
      <c r="E17" s="134">
        <v>0</v>
      </c>
      <c r="F17" s="135">
        <v>0</v>
      </c>
      <c r="G17" s="133">
        <v>0</v>
      </c>
      <c r="H17" s="136">
        <v>0</v>
      </c>
      <c r="I17" s="251">
        <v>0</v>
      </c>
      <c r="J17" s="133">
        <v>0</v>
      </c>
      <c r="K17" s="136">
        <v>0</v>
      </c>
      <c r="L17" s="116"/>
    </row>
    <row r="18" spans="1:12" s="111" customFormat="1" ht="13.35" customHeight="1" x14ac:dyDescent="0.25">
      <c r="A18" s="112" t="s">
        <v>81</v>
      </c>
      <c r="B18" s="106"/>
      <c r="C18" s="133">
        <v>0</v>
      </c>
      <c r="D18" s="133">
        <v>0</v>
      </c>
      <c r="E18" s="134">
        <v>0</v>
      </c>
      <c r="F18" s="135">
        <v>0</v>
      </c>
      <c r="G18" s="133">
        <v>0</v>
      </c>
      <c r="H18" s="136">
        <v>0</v>
      </c>
      <c r="I18" s="251">
        <v>0</v>
      </c>
      <c r="J18" s="133">
        <v>0</v>
      </c>
      <c r="K18" s="136">
        <v>0</v>
      </c>
      <c r="L18" s="116"/>
    </row>
    <row r="19" spans="1:12" s="111" customFormat="1" ht="13.35" customHeight="1" x14ac:dyDescent="0.25">
      <c r="A19" s="112" t="s">
        <v>82</v>
      </c>
      <c r="B19" s="106"/>
      <c r="C19" s="133">
        <v>0</v>
      </c>
      <c r="D19" s="133">
        <v>0</v>
      </c>
      <c r="E19" s="134">
        <v>0</v>
      </c>
      <c r="F19" s="135">
        <v>0</v>
      </c>
      <c r="G19" s="133">
        <v>0</v>
      </c>
      <c r="H19" s="136">
        <v>0</v>
      </c>
      <c r="I19" s="251">
        <v>0</v>
      </c>
      <c r="J19" s="133">
        <v>0</v>
      </c>
      <c r="K19" s="136">
        <v>0</v>
      </c>
      <c r="L19" s="116"/>
    </row>
    <row r="20" spans="1:12" s="111" customFormat="1" ht="13.35" customHeight="1" x14ac:dyDescent="0.25">
      <c r="A20" s="112" t="s">
        <v>83</v>
      </c>
      <c r="B20" s="106"/>
      <c r="C20" s="133">
        <v>0</v>
      </c>
      <c r="D20" s="133">
        <v>0</v>
      </c>
      <c r="E20" s="134">
        <v>0</v>
      </c>
      <c r="F20" s="135">
        <v>0</v>
      </c>
      <c r="G20" s="133">
        <v>0</v>
      </c>
      <c r="H20" s="136">
        <v>0</v>
      </c>
      <c r="I20" s="251">
        <v>0</v>
      </c>
      <c r="J20" s="133">
        <v>0</v>
      </c>
      <c r="K20" s="136">
        <v>0</v>
      </c>
      <c r="L20" s="116"/>
    </row>
    <row r="21" spans="1:12" s="111" customFormat="1" ht="13.35" customHeight="1" x14ac:dyDescent="0.25">
      <c r="A21" s="112" t="s">
        <v>84</v>
      </c>
      <c r="B21" s="106"/>
      <c r="C21" s="133">
        <v>0</v>
      </c>
      <c r="D21" s="133">
        <v>0</v>
      </c>
      <c r="E21" s="134">
        <v>0</v>
      </c>
      <c r="F21" s="135">
        <v>0</v>
      </c>
      <c r="G21" s="133">
        <v>0</v>
      </c>
      <c r="H21" s="136">
        <v>0</v>
      </c>
      <c r="I21" s="251">
        <v>0</v>
      </c>
      <c r="J21" s="133">
        <v>0</v>
      </c>
      <c r="K21" s="136">
        <v>0</v>
      </c>
      <c r="L21" s="116"/>
    </row>
    <row r="22" spans="1:12" s="111" customFormat="1" ht="13.35" customHeight="1" x14ac:dyDescent="0.25">
      <c r="A22" s="112" t="s">
        <v>85</v>
      </c>
      <c r="B22" s="106"/>
      <c r="C22" s="133">
        <v>0</v>
      </c>
      <c r="D22" s="133">
        <v>0</v>
      </c>
      <c r="E22" s="134">
        <v>0</v>
      </c>
      <c r="F22" s="135">
        <v>0</v>
      </c>
      <c r="G22" s="133">
        <v>0</v>
      </c>
      <c r="H22" s="136">
        <v>0</v>
      </c>
      <c r="I22" s="251">
        <v>0</v>
      </c>
      <c r="J22" s="133">
        <v>0</v>
      </c>
      <c r="K22" s="136">
        <v>0</v>
      </c>
      <c r="L22" s="2"/>
    </row>
    <row r="23" spans="1:12" s="111" customFormat="1" ht="13.35" customHeight="1" x14ac:dyDescent="0.25">
      <c r="A23" s="112" t="s">
        <v>86</v>
      </c>
      <c r="B23" s="106"/>
      <c r="C23" s="133">
        <v>0</v>
      </c>
      <c r="D23" s="133">
        <v>0</v>
      </c>
      <c r="E23" s="134">
        <v>0</v>
      </c>
      <c r="F23" s="135">
        <v>0</v>
      </c>
      <c r="G23" s="133">
        <v>0</v>
      </c>
      <c r="H23" s="136">
        <v>0</v>
      </c>
      <c r="I23" s="251">
        <v>0</v>
      </c>
      <c r="J23" s="133">
        <v>0</v>
      </c>
      <c r="K23" s="136">
        <v>0</v>
      </c>
      <c r="L23" s="116"/>
    </row>
    <row r="24" spans="1:12" s="111" customFormat="1" ht="13.35" customHeight="1" x14ac:dyDescent="0.25">
      <c r="A24" s="112" t="s">
        <v>87</v>
      </c>
      <c r="B24" s="106"/>
      <c r="C24" s="133">
        <v>0</v>
      </c>
      <c r="D24" s="133">
        <v>0</v>
      </c>
      <c r="E24" s="134">
        <v>0</v>
      </c>
      <c r="F24" s="135">
        <v>0</v>
      </c>
      <c r="G24" s="133">
        <v>0</v>
      </c>
      <c r="H24" s="136">
        <v>0</v>
      </c>
      <c r="I24" s="251">
        <v>0</v>
      </c>
      <c r="J24" s="133">
        <v>0</v>
      </c>
      <c r="K24" s="136">
        <v>0</v>
      </c>
      <c r="L24" s="116"/>
    </row>
    <row r="25" spans="1:12" s="111" customFormat="1" ht="13.35" customHeight="1" x14ac:dyDescent="0.25">
      <c r="A25" s="112" t="s">
        <v>74</v>
      </c>
      <c r="B25" s="106"/>
      <c r="C25" s="133">
        <v>0</v>
      </c>
      <c r="D25" s="133">
        <v>0</v>
      </c>
      <c r="E25" s="134">
        <v>0</v>
      </c>
      <c r="F25" s="135">
        <v>0</v>
      </c>
      <c r="G25" s="133">
        <v>0</v>
      </c>
      <c r="H25" s="136">
        <v>0</v>
      </c>
      <c r="I25" s="251">
        <v>0</v>
      </c>
      <c r="J25" s="133">
        <v>0</v>
      </c>
      <c r="K25" s="136">
        <v>0</v>
      </c>
      <c r="L25" s="116"/>
    </row>
    <row r="26" spans="1:12" ht="13.35" customHeight="1" x14ac:dyDescent="0.2">
      <c r="A26" s="57" t="s">
        <v>88</v>
      </c>
      <c r="B26" s="106"/>
      <c r="C26" s="22">
        <v>0</v>
      </c>
      <c r="D26" s="22">
        <v>0</v>
      </c>
      <c r="E26" s="115">
        <v>0</v>
      </c>
      <c r="F26" s="21">
        <v>0</v>
      </c>
      <c r="G26" s="22">
        <v>0</v>
      </c>
      <c r="H26" s="23">
        <v>0</v>
      </c>
      <c r="I26" s="117">
        <v>0</v>
      </c>
      <c r="J26" s="22">
        <v>0</v>
      </c>
      <c r="K26" s="23">
        <v>0</v>
      </c>
    </row>
    <row r="27" spans="1:12" ht="13.35" customHeight="1" x14ac:dyDescent="0.2">
      <c r="A27" s="112" t="s">
        <v>89</v>
      </c>
      <c r="B27" s="106"/>
      <c r="C27" s="133">
        <v>0</v>
      </c>
      <c r="D27" s="133">
        <v>0</v>
      </c>
      <c r="E27" s="134">
        <v>0</v>
      </c>
      <c r="F27" s="135">
        <v>0</v>
      </c>
      <c r="G27" s="133">
        <v>0</v>
      </c>
      <c r="H27" s="136">
        <v>0</v>
      </c>
      <c r="I27" s="251">
        <v>0</v>
      </c>
      <c r="J27" s="133">
        <v>0</v>
      </c>
      <c r="K27" s="136">
        <v>0</v>
      </c>
    </row>
    <row r="28" spans="1:12" ht="13.35" customHeight="1" x14ac:dyDescent="0.2">
      <c r="A28" s="112" t="s">
        <v>90</v>
      </c>
      <c r="B28" s="106"/>
      <c r="C28" s="133">
        <v>0</v>
      </c>
      <c r="D28" s="133">
        <v>0</v>
      </c>
      <c r="E28" s="134">
        <v>0</v>
      </c>
      <c r="F28" s="135">
        <v>0</v>
      </c>
      <c r="G28" s="133">
        <v>0</v>
      </c>
      <c r="H28" s="136">
        <v>0</v>
      </c>
      <c r="I28" s="251">
        <v>0</v>
      </c>
      <c r="J28" s="133">
        <v>0</v>
      </c>
      <c r="K28" s="136">
        <v>0</v>
      </c>
      <c r="L28" s="116"/>
    </row>
    <row r="29" spans="1:12" ht="13.35" customHeight="1" x14ac:dyDescent="0.2">
      <c r="A29" s="112" t="s">
        <v>91</v>
      </c>
      <c r="B29" s="106"/>
      <c r="C29" s="133">
        <v>0</v>
      </c>
      <c r="D29" s="133">
        <v>0</v>
      </c>
      <c r="E29" s="134">
        <v>0</v>
      </c>
      <c r="F29" s="135">
        <v>0</v>
      </c>
      <c r="G29" s="133">
        <v>0</v>
      </c>
      <c r="H29" s="136">
        <v>0</v>
      </c>
      <c r="I29" s="251">
        <v>0</v>
      </c>
      <c r="J29" s="133">
        <v>0</v>
      </c>
      <c r="K29" s="136">
        <v>0</v>
      </c>
      <c r="L29" s="116"/>
    </row>
    <row r="30" spans="1:12" ht="13.35" customHeight="1" x14ac:dyDescent="0.2">
      <c r="A30" s="112" t="s">
        <v>92</v>
      </c>
      <c r="B30" s="106"/>
      <c r="C30" s="133">
        <v>0</v>
      </c>
      <c r="D30" s="133">
        <v>0</v>
      </c>
      <c r="E30" s="134">
        <v>0</v>
      </c>
      <c r="F30" s="135">
        <v>0</v>
      </c>
      <c r="G30" s="133">
        <v>0</v>
      </c>
      <c r="H30" s="136">
        <v>0</v>
      </c>
      <c r="I30" s="251">
        <v>0</v>
      </c>
      <c r="J30" s="133">
        <v>0</v>
      </c>
      <c r="K30" s="136">
        <v>0</v>
      </c>
      <c r="L30" s="116"/>
    </row>
    <row r="31" spans="1:12" ht="13.35" customHeight="1" x14ac:dyDescent="0.2">
      <c r="A31" s="112" t="s">
        <v>93</v>
      </c>
      <c r="B31" s="106"/>
      <c r="C31" s="133">
        <v>0</v>
      </c>
      <c r="D31" s="133">
        <v>0</v>
      </c>
      <c r="E31" s="134">
        <v>0</v>
      </c>
      <c r="F31" s="135">
        <v>0</v>
      </c>
      <c r="G31" s="133">
        <v>0</v>
      </c>
      <c r="H31" s="136">
        <v>0</v>
      </c>
      <c r="I31" s="251">
        <v>0</v>
      </c>
      <c r="J31" s="133">
        <v>0</v>
      </c>
      <c r="K31" s="136">
        <v>0</v>
      </c>
      <c r="L31" s="116"/>
    </row>
    <row r="32" spans="1:12" ht="13.35" customHeight="1" x14ac:dyDescent="0.2">
      <c r="A32" s="112" t="s">
        <v>94</v>
      </c>
      <c r="B32" s="106"/>
      <c r="C32" s="133">
        <v>0</v>
      </c>
      <c r="D32" s="133">
        <v>0</v>
      </c>
      <c r="E32" s="134">
        <v>0</v>
      </c>
      <c r="F32" s="135">
        <v>0</v>
      </c>
      <c r="G32" s="133">
        <v>0</v>
      </c>
      <c r="H32" s="136">
        <v>0</v>
      </c>
      <c r="I32" s="251">
        <v>0</v>
      </c>
      <c r="J32" s="133">
        <v>0</v>
      </c>
      <c r="K32" s="136">
        <v>0</v>
      </c>
      <c r="L32" s="116"/>
    </row>
    <row r="33" spans="1:12" ht="13.35" customHeight="1" x14ac:dyDescent="0.2">
      <c r="A33" s="112" t="s">
        <v>95</v>
      </c>
      <c r="B33" s="106"/>
      <c r="C33" s="133">
        <v>0</v>
      </c>
      <c r="D33" s="133">
        <v>0</v>
      </c>
      <c r="E33" s="134">
        <v>0</v>
      </c>
      <c r="F33" s="135">
        <v>0</v>
      </c>
      <c r="G33" s="133">
        <v>0</v>
      </c>
      <c r="H33" s="136">
        <v>0</v>
      </c>
      <c r="I33" s="251">
        <v>0</v>
      </c>
      <c r="J33" s="133">
        <v>0</v>
      </c>
      <c r="K33" s="136">
        <v>0</v>
      </c>
      <c r="L33" s="116"/>
    </row>
    <row r="34" spans="1:12" ht="13.35" customHeight="1" x14ac:dyDescent="0.2">
      <c r="A34" s="112" t="s">
        <v>96</v>
      </c>
      <c r="B34" s="106"/>
      <c r="C34" s="133">
        <v>0</v>
      </c>
      <c r="D34" s="133">
        <v>0</v>
      </c>
      <c r="E34" s="134">
        <v>0</v>
      </c>
      <c r="F34" s="135">
        <v>0</v>
      </c>
      <c r="G34" s="133">
        <v>0</v>
      </c>
      <c r="H34" s="136">
        <v>0</v>
      </c>
      <c r="I34" s="251">
        <v>0</v>
      </c>
      <c r="J34" s="133">
        <v>0</v>
      </c>
      <c r="K34" s="136">
        <v>0</v>
      </c>
      <c r="L34" s="116"/>
    </row>
    <row r="35" spans="1:12" ht="13.35" customHeight="1" x14ac:dyDescent="0.2">
      <c r="A35" s="112" t="s">
        <v>97</v>
      </c>
      <c r="B35" s="106"/>
      <c r="C35" s="133">
        <v>0</v>
      </c>
      <c r="D35" s="133">
        <v>0</v>
      </c>
      <c r="E35" s="134">
        <v>0</v>
      </c>
      <c r="F35" s="135">
        <v>0</v>
      </c>
      <c r="G35" s="133">
        <v>0</v>
      </c>
      <c r="H35" s="136">
        <v>0</v>
      </c>
      <c r="I35" s="251">
        <v>0</v>
      </c>
      <c r="J35" s="133">
        <v>0</v>
      </c>
      <c r="K35" s="136">
        <v>0</v>
      </c>
      <c r="L35" s="116"/>
    </row>
    <row r="36" spans="1:12" ht="13.35" customHeight="1" x14ac:dyDescent="0.2">
      <c r="A36" s="112" t="s">
        <v>74</v>
      </c>
      <c r="B36" s="106"/>
      <c r="C36" s="133">
        <v>0</v>
      </c>
      <c r="D36" s="133">
        <v>0</v>
      </c>
      <c r="E36" s="134">
        <v>0</v>
      </c>
      <c r="F36" s="135">
        <v>0</v>
      </c>
      <c r="G36" s="133">
        <v>0</v>
      </c>
      <c r="H36" s="136">
        <v>0</v>
      </c>
      <c r="I36" s="251">
        <v>0</v>
      </c>
      <c r="J36" s="133">
        <v>0</v>
      </c>
      <c r="K36" s="136">
        <v>0</v>
      </c>
      <c r="L36" s="116"/>
    </row>
    <row r="37" spans="1:12" ht="13.35" customHeight="1" x14ac:dyDescent="0.2">
      <c r="A37" s="57" t="s">
        <v>98</v>
      </c>
      <c r="B37" s="106"/>
      <c r="C37" s="22">
        <v>0</v>
      </c>
      <c r="D37" s="22">
        <v>0</v>
      </c>
      <c r="E37" s="115">
        <v>0</v>
      </c>
      <c r="F37" s="21">
        <v>0</v>
      </c>
      <c r="G37" s="22">
        <v>0</v>
      </c>
      <c r="H37" s="23">
        <v>0</v>
      </c>
      <c r="I37" s="117">
        <v>0</v>
      </c>
      <c r="J37" s="22">
        <v>0</v>
      </c>
      <c r="K37" s="23">
        <v>0</v>
      </c>
      <c r="L37" s="116"/>
    </row>
    <row r="38" spans="1:12" ht="13.35" customHeight="1" x14ac:dyDescent="0.2">
      <c r="A38" s="112" t="s">
        <v>99</v>
      </c>
      <c r="B38" s="106"/>
      <c r="C38" s="133">
        <v>0</v>
      </c>
      <c r="D38" s="133">
        <v>0</v>
      </c>
      <c r="E38" s="134">
        <v>0</v>
      </c>
      <c r="F38" s="135">
        <v>0</v>
      </c>
      <c r="G38" s="133">
        <v>0</v>
      </c>
      <c r="H38" s="136">
        <v>0</v>
      </c>
      <c r="I38" s="251">
        <v>0</v>
      </c>
      <c r="J38" s="133">
        <v>0</v>
      </c>
      <c r="K38" s="136">
        <v>0</v>
      </c>
      <c r="L38" s="116"/>
    </row>
    <row r="39" spans="1:12" ht="13.35" customHeight="1" x14ac:dyDescent="0.2">
      <c r="A39" s="112" t="s">
        <v>100</v>
      </c>
      <c r="B39" s="106"/>
      <c r="C39" s="133">
        <v>0</v>
      </c>
      <c r="D39" s="133">
        <v>0</v>
      </c>
      <c r="E39" s="134">
        <v>0</v>
      </c>
      <c r="F39" s="135">
        <v>0</v>
      </c>
      <c r="G39" s="133">
        <v>0</v>
      </c>
      <c r="H39" s="136">
        <v>0</v>
      </c>
      <c r="I39" s="251">
        <v>0</v>
      </c>
      <c r="J39" s="133">
        <v>0</v>
      </c>
      <c r="K39" s="136">
        <v>0</v>
      </c>
      <c r="L39" s="116"/>
    </row>
    <row r="40" spans="1:12" ht="13.35" customHeight="1" x14ac:dyDescent="0.2">
      <c r="A40" s="112" t="s">
        <v>101</v>
      </c>
      <c r="B40" s="106"/>
      <c r="C40" s="133">
        <v>0</v>
      </c>
      <c r="D40" s="133">
        <v>0</v>
      </c>
      <c r="E40" s="134">
        <v>0</v>
      </c>
      <c r="F40" s="135">
        <v>0</v>
      </c>
      <c r="G40" s="133">
        <v>0</v>
      </c>
      <c r="H40" s="136">
        <v>0</v>
      </c>
      <c r="I40" s="251">
        <v>0</v>
      </c>
      <c r="J40" s="133">
        <v>0</v>
      </c>
      <c r="K40" s="136">
        <v>0</v>
      </c>
    </row>
    <row r="41" spans="1:12" ht="13.35" customHeight="1" x14ac:dyDescent="0.2">
      <c r="A41" s="112" t="s">
        <v>102</v>
      </c>
      <c r="B41" s="106"/>
      <c r="C41" s="133">
        <v>0</v>
      </c>
      <c r="D41" s="133">
        <v>0</v>
      </c>
      <c r="E41" s="134">
        <v>0</v>
      </c>
      <c r="F41" s="135">
        <v>0</v>
      </c>
      <c r="G41" s="133">
        <v>0</v>
      </c>
      <c r="H41" s="136">
        <v>0</v>
      </c>
      <c r="I41" s="251">
        <v>0</v>
      </c>
      <c r="J41" s="133">
        <v>0</v>
      </c>
      <c r="K41" s="136">
        <v>0</v>
      </c>
      <c r="L41" s="116"/>
    </row>
    <row r="42" spans="1:12" ht="13.35" customHeight="1" x14ac:dyDescent="0.2">
      <c r="A42" s="112" t="s">
        <v>103</v>
      </c>
      <c r="B42" s="106"/>
      <c r="C42" s="133">
        <v>0</v>
      </c>
      <c r="D42" s="133">
        <v>0</v>
      </c>
      <c r="E42" s="134">
        <v>0</v>
      </c>
      <c r="F42" s="135">
        <v>0</v>
      </c>
      <c r="G42" s="133">
        <v>0</v>
      </c>
      <c r="H42" s="136">
        <v>0</v>
      </c>
      <c r="I42" s="251">
        <v>0</v>
      </c>
      <c r="J42" s="133">
        <v>0</v>
      </c>
      <c r="K42" s="136">
        <v>0</v>
      </c>
    </row>
    <row r="43" spans="1:12" ht="13.35" customHeight="1" x14ac:dyDescent="0.2">
      <c r="A43" s="112" t="s">
        <v>74</v>
      </c>
      <c r="B43" s="106"/>
      <c r="C43" s="133">
        <v>0</v>
      </c>
      <c r="D43" s="133">
        <v>0</v>
      </c>
      <c r="E43" s="134">
        <v>0</v>
      </c>
      <c r="F43" s="135">
        <v>0</v>
      </c>
      <c r="G43" s="133">
        <v>0</v>
      </c>
      <c r="H43" s="136">
        <v>0</v>
      </c>
      <c r="I43" s="251">
        <v>0</v>
      </c>
      <c r="J43" s="133">
        <v>0</v>
      </c>
      <c r="K43" s="136">
        <v>0</v>
      </c>
    </row>
    <row r="44" spans="1:12" ht="13.35" customHeight="1" x14ac:dyDescent="0.2">
      <c r="A44" s="57" t="s">
        <v>104</v>
      </c>
      <c r="B44" s="106"/>
      <c r="C44" s="22">
        <v>0</v>
      </c>
      <c r="D44" s="22">
        <v>0</v>
      </c>
      <c r="E44" s="115">
        <v>0</v>
      </c>
      <c r="F44" s="21">
        <v>0</v>
      </c>
      <c r="G44" s="22">
        <v>0</v>
      </c>
      <c r="H44" s="23">
        <v>0</v>
      </c>
      <c r="I44" s="117">
        <v>0</v>
      </c>
      <c r="J44" s="22">
        <v>0</v>
      </c>
      <c r="K44" s="23">
        <v>0</v>
      </c>
    </row>
    <row r="45" spans="1:12" ht="13.35" customHeight="1" x14ac:dyDescent="0.2">
      <c r="A45" s="112" t="s">
        <v>105</v>
      </c>
      <c r="B45" s="106"/>
      <c r="C45" s="133">
        <v>0</v>
      </c>
      <c r="D45" s="133">
        <v>0</v>
      </c>
      <c r="E45" s="134">
        <v>0</v>
      </c>
      <c r="F45" s="135">
        <v>0</v>
      </c>
      <c r="G45" s="133">
        <v>0</v>
      </c>
      <c r="H45" s="136">
        <v>0</v>
      </c>
      <c r="I45" s="251">
        <v>0</v>
      </c>
      <c r="J45" s="133">
        <v>0</v>
      </c>
      <c r="K45" s="136">
        <v>0</v>
      </c>
    </row>
    <row r="46" spans="1:12" ht="13.35" customHeight="1" x14ac:dyDescent="0.2">
      <c r="A46" s="112" t="s">
        <v>106</v>
      </c>
      <c r="B46" s="106"/>
      <c r="C46" s="133">
        <v>0</v>
      </c>
      <c r="D46" s="133">
        <v>0</v>
      </c>
      <c r="E46" s="134">
        <v>0</v>
      </c>
      <c r="F46" s="135">
        <v>0</v>
      </c>
      <c r="G46" s="133">
        <v>0</v>
      </c>
      <c r="H46" s="136">
        <v>0</v>
      </c>
      <c r="I46" s="251">
        <v>0</v>
      </c>
      <c r="J46" s="133">
        <v>0</v>
      </c>
      <c r="K46" s="136">
        <v>0</v>
      </c>
    </row>
    <row r="47" spans="1:12" ht="13.35" customHeight="1" x14ac:dyDescent="0.2">
      <c r="A47" s="112" t="s">
        <v>107</v>
      </c>
      <c r="B47" s="106"/>
      <c r="C47" s="133">
        <v>0</v>
      </c>
      <c r="D47" s="133">
        <v>0</v>
      </c>
      <c r="E47" s="134">
        <v>0</v>
      </c>
      <c r="F47" s="135">
        <v>0</v>
      </c>
      <c r="G47" s="133">
        <v>0</v>
      </c>
      <c r="H47" s="136">
        <v>0</v>
      </c>
      <c r="I47" s="251">
        <v>0</v>
      </c>
      <c r="J47" s="133">
        <v>0</v>
      </c>
      <c r="K47" s="136">
        <v>0</v>
      </c>
    </row>
    <row r="48" spans="1:12" ht="13.35" customHeight="1" x14ac:dyDescent="0.2">
      <c r="A48" s="112" t="s">
        <v>108</v>
      </c>
      <c r="B48" s="106"/>
      <c r="C48" s="133">
        <v>0</v>
      </c>
      <c r="D48" s="133">
        <v>0</v>
      </c>
      <c r="E48" s="134">
        <v>0</v>
      </c>
      <c r="F48" s="135">
        <v>0</v>
      </c>
      <c r="G48" s="133">
        <v>0</v>
      </c>
      <c r="H48" s="136">
        <v>0</v>
      </c>
      <c r="I48" s="251">
        <v>0</v>
      </c>
      <c r="J48" s="133">
        <v>0</v>
      </c>
      <c r="K48" s="136">
        <v>0</v>
      </c>
      <c r="L48" s="116"/>
    </row>
    <row r="49" spans="1:12" ht="13.35" customHeight="1" x14ac:dyDescent="0.2">
      <c r="A49" s="112" t="s">
        <v>109</v>
      </c>
      <c r="B49" s="106"/>
      <c r="C49" s="133">
        <v>0</v>
      </c>
      <c r="D49" s="133">
        <v>0</v>
      </c>
      <c r="E49" s="134">
        <v>0</v>
      </c>
      <c r="F49" s="135">
        <v>0</v>
      </c>
      <c r="G49" s="133">
        <v>0</v>
      </c>
      <c r="H49" s="136">
        <v>0</v>
      </c>
      <c r="I49" s="251">
        <v>0</v>
      </c>
      <c r="J49" s="133">
        <v>0</v>
      </c>
      <c r="K49" s="136">
        <v>0</v>
      </c>
    </row>
    <row r="50" spans="1:12" ht="13.35" customHeight="1" x14ac:dyDescent="0.2">
      <c r="A50" s="112" t="s">
        <v>110</v>
      </c>
      <c r="B50" s="106"/>
      <c r="C50" s="133">
        <v>0</v>
      </c>
      <c r="D50" s="133">
        <v>0</v>
      </c>
      <c r="E50" s="134">
        <v>0</v>
      </c>
      <c r="F50" s="135">
        <v>0</v>
      </c>
      <c r="G50" s="133">
        <v>0</v>
      </c>
      <c r="H50" s="136">
        <v>0</v>
      </c>
      <c r="I50" s="251">
        <v>0</v>
      </c>
      <c r="J50" s="133">
        <v>0</v>
      </c>
      <c r="K50" s="136">
        <v>0</v>
      </c>
    </row>
    <row r="51" spans="1:12" ht="13.35" customHeight="1" x14ac:dyDescent="0.2">
      <c r="A51" s="112" t="s">
        <v>74</v>
      </c>
      <c r="B51" s="106"/>
      <c r="C51" s="133">
        <v>0</v>
      </c>
      <c r="D51" s="133">
        <v>0</v>
      </c>
      <c r="E51" s="134">
        <v>0</v>
      </c>
      <c r="F51" s="135">
        <v>0</v>
      </c>
      <c r="G51" s="133">
        <v>0</v>
      </c>
      <c r="H51" s="136">
        <v>0</v>
      </c>
      <c r="I51" s="251">
        <v>0</v>
      </c>
      <c r="J51" s="133">
        <v>0</v>
      </c>
      <c r="K51" s="136">
        <v>0</v>
      </c>
    </row>
    <row r="52" spans="1:12" ht="13.35" customHeight="1" x14ac:dyDescent="0.2">
      <c r="A52" s="57" t="s">
        <v>111</v>
      </c>
      <c r="B52" s="106"/>
      <c r="C52" s="22">
        <v>0</v>
      </c>
      <c r="D52" s="22">
        <v>0</v>
      </c>
      <c r="E52" s="115">
        <v>0</v>
      </c>
      <c r="F52" s="21">
        <v>0</v>
      </c>
      <c r="G52" s="22">
        <v>0</v>
      </c>
      <c r="H52" s="23">
        <v>0</v>
      </c>
      <c r="I52" s="117">
        <v>0</v>
      </c>
      <c r="J52" s="22">
        <v>0</v>
      </c>
      <c r="K52" s="23">
        <v>0</v>
      </c>
      <c r="L52" s="116"/>
    </row>
    <row r="53" spans="1:12" ht="13.35" customHeight="1" x14ac:dyDescent="0.2">
      <c r="A53" s="112" t="s">
        <v>112</v>
      </c>
      <c r="B53" s="106"/>
      <c r="C53" s="133">
        <v>0</v>
      </c>
      <c r="D53" s="133">
        <v>0</v>
      </c>
      <c r="E53" s="134">
        <v>0</v>
      </c>
      <c r="F53" s="135">
        <v>0</v>
      </c>
      <c r="G53" s="133">
        <v>0</v>
      </c>
      <c r="H53" s="136">
        <v>0</v>
      </c>
      <c r="I53" s="251">
        <v>0</v>
      </c>
      <c r="J53" s="133">
        <v>0</v>
      </c>
      <c r="K53" s="136">
        <v>0</v>
      </c>
    </row>
    <row r="54" spans="1:12" ht="13.35" customHeight="1" x14ac:dyDescent="0.2">
      <c r="A54" s="112" t="s">
        <v>113</v>
      </c>
      <c r="B54" s="106"/>
      <c r="C54" s="133">
        <v>0</v>
      </c>
      <c r="D54" s="133">
        <v>0</v>
      </c>
      <c r="E54" s="134">
        <v>0</v>
      </c>
      <c r="F54" s="135">
        <v>0</v>
      </c>
      <c r="G54" s="133">
        <v>0</v>
      </c>
      <c r="H54" s="136">
        <v>0</v>
      </c>
      <c r="I54" s="251">
        <v>0</v>
      </c>
      <c r="J54" s="133">
        <v>0</v>
      </c>
      <c r="K54" s="136">
        <v>0</v>
      </c>
      <c r="L54" s="116"/>
    </row>
    <row r="55" spans="1:12" ht="13.35" customHeight="1" x14ac:dyDescent="0.2">
      <c r="A55" s="112" t="s">
        <v>114</v>
      </c>
      <c r="B55" s="106"/>
      <c r="C55" s="133">
        <v>0</v>
      </c>
      <c r="D55" s="133">
        <v>0</v>
      </c>
      <c r="E55" s="134">
        <v>0</v>
      </c>
      <c r="F55" s="135">
        <v>0</v>
      </c>
      <c r="G55" s="133">
        <v>0</v>
      </c>
      <c r="H55" s="136">
        <v>0</v>
      </c>
      <c r="I55" s="251">
        <v>0</v>
      </c>
      <c r="J55" s="133">
        <v>0</v>
      </c>
      <c r="K55" s="136">
        <v>0</v>
      </c>
      <c r="L55" s="116"/>
    </row>
    <row r="56" spans="1:12" ht="13.35" customHeight="1" x14ac:dyDescent="0.2">
      <c r="A56" s="112" t="s">
        <v>76</v>
      </c>
      <c r="B56" s="106"/>
      <c r="C56" s="133">
        <v>0</v>
      </c>
      <c r="D56" s="133">
        <v>0</v>
      </c>
      <c r="E56" s="134">
        <v>0</v>
      </c>
      <c r="F56" s="135">
        <v>0</v>
      </c>
      <c r="G56" s="133">
        <v>0</v>
      </c>
      <c r="H56" s="136">
        <v>0</v>
      </c>
      <c r="I56" s="251">
        <v>0</v>
      </c>
      <c r="J56" s="133">
        <v>0</v>
      </c>
      <c r="K56" s="136">
        <v>0</v>
      </c>
      <c r="L56" s="116"/>
    </row>
    <row r="57" spans="1:12" ht="13.35" customHeight="1" x14ac:dyDescent="0.2">
      <c r="A57" s="112" t="s">
        <v>77</v>
      </c>
      <c r="B57" s="106"/>
      <c r="C57" s="133">
        <v>0</v>
      </c>
      <c r="D57" s="133">
        <v>0</v>
      </c>
      <c r="E57" s="134">
        <v>0</v>
      </c>
      <c r="F57" s="135">
        <v>0</v>
      </c>
      <c r="G57" s="133">
        <v>0</v>
      </c>
      <c r="H57" s="136">
        <v>0</v>
      </c>
      <c r="I57" s="251">
        <v>0</v>
      </c>
      <c r="J57" s="133">
        <v>0</v>
      </c>
      <c r="K57" s="136">
        <v>0</v>
      </c>
      <c r="L57" s="116"/>
    </row>
    <row r="58" spans="1:12" ht="13.35" customHeight="1" x14ac:dyDescent="0.2">
      <c r="A58" s="112" t="s">
        <v>78</v>
      </c>
      <c r="B58" s="106"/>
      <c r="C58" s="133">
        <v>0</v>
      </c>
      <c r="D58" s="133">
        <v>0</v>
      </c>
      <c r="E58" s="134">
        <v>0</v>
      </c>
      <c r="F58" s="135">
        <v>0</v>
      </c>
      <c r="G58" s="133">
        <v>0</v>
      </c>
      <c r="H58" s="136">
        <v>0</v>
      </c>
      <c r="I58" s="251">
        <v>0</v>
      </c>
      <c r="J58" s="133">
        <v>0</v>
      </c>
      <c r="K58" s="136">
        <v>0</v>
      </c>
    </row>
    <row r="59" spans="1:12" ht="13.35" customHeight="1" x14ac:dyDescent="0.2">
      <c r="A59" s="112" t="s">
        <v>84</v>
      </c>
      <c r="B59" s="106"/>
      <c r="C59" s="133">
        <v>0</v>
      </c>
      <c r="D59" s="133">
        <v>0</v>
      </c>
      <c r="E59" s="134">
        <v>0</v>
      </c>
      <c r="F59" s="135">
        <v>0</v>
      </c>
      <c r="G59" s="133">
        <v>0</v>
      </c>
      <c r="H59" s="136">
        <v>0</v>
      </c>
      <c r="I59" s="251">
        <v>0</v>
      </c>
      <c r="J59" s="133">
        <v>0</v>
      </c>
      <c r="K59" s="136">
        <v>0</v>
      </c>
      <c r="L59" s="116"/>
    </row>
    <row r="60" spans="1:12" ht="13.35" customHeight="1" x14ac:dyDescent="0.2">
      <c r="A60" s="112" t="s">
        <v>87</v>
      </c>
      <c r="B60" s="106"/>
      <c r="C60" s="133">
        <v>0</v>
      </c>
      <c r="D60" s="133">
        <v>0</v>
      </c>
      <c r="E60" s="134">
        <v>0</v>
      </c>
      <c r="F60" s="135">
        <v>0</v>
      </c>
      <c r="G60" s="133">
        <v>0</v>
      </c>
      <c r="H60" s="136">
        <v>0</v>
      </c>
      <c r="I60" s="251">
        <v>0</v>
      </c>
      <c r="J60" s="133">
        <v>0</v>
      </c>
      <c r="K60" s="136">
        <v>0</v>
      </c>
      <c r="L60" s="116"/>
    </row>
    <row r="61" spans="1:12" ht="13.35" customHeight="1" x14ac:dyDescent="0.2">
      <c r="A61" s="112" t="s">
        <v>74</v>
      </c>
      <c r="B61" s="106"/>
      <c r="C61" s="133">
        <v>0</v>
      </c>
      <c r="D61" s="133">
        <v>0</v>
      </c>
      <c r="E61" s="134">
        <v>0</v>
      </c>
      <c r="F61" s="135">
        <v>0</v>
      </c>
      <c r="G61" s="133">
        <v>0</v>
      </c>
      <c r="H61" s="136">
        <v>0</v>
      </c>
      <c r="I61" s="251">
        <v>0</v>
      </c>
      <c r="J61" s="133">
        <v>0</v>
      </c>
      <c r="K61" s="136">
        <v>0</v>
      </c>
      <c r="L61" s="116"/>
    </row>
    <row r="62" spans="1:12" ht="13.35" customHeight="1" x14ac:dyDescent="0.2">
      <c r="A62" s="57" t="s">
        <v>115</v>
      </c>
      <c r="B62" s="106"/>
      <c r="C62" s="22">
        <v>0</v>
      </c>
      <c r="D62" s="22">
        <v>0</v>
      </c>
      <c r="E62" s="115">
        <v>0</v>
      </c>
      <c r="F62" s="21">
        <v>0</v>
      </c>
      <c r="G62" s="22">
        <v>0</v>
      </c>
      <c r="H62" s="23">
        <v>0</v>
      </c>
      <c r="I62" s="117">
        <v>0</v>
      </c>
      <c r="J62" s="22">
        <v>0</v>
      </c>
      <c r="K62" s="23">
        <v>0</v>
      </c>
      <c r="L62" s="116"/>
    </row>
    <row r="63" spans="1:12" ht="13.35" customHeight="1" x14ac:dyDescent="0.2">
      <c r="A63" s="112" t="s">
        <v>116</v>
      </c>
      <c r="B63" s="106"/>
      <c r="C63" s="133">
        <v>0</v>
      </c>
      <c r="D63" s="133">
        <v>0</v>
      </c>
      <c r="E63" s="134">
        <v>0</v>
      </c>
      <c r="F63" s="135">
        <v>0</v>
      </c>
      <c r="G63" s="133">
        <v>0</v>
      </c>
      <c r="H63" s="136">
        <v>0</v>
      </c>
      <c r="I63" s="251">
        <v>0</v>
      </c>
      <c r="J63" s="133">
        <v>0</v>
      </c>
      <c r="K63" s="136">
        <v>0</v>
      </c>
      <c r="L63" s="116"/>
    </row>
    <row r="64" spans="1:12" ht="13.35" customHeight="1" x14ac:dyDescent="0.2">
      <c r="A64" s="112" t="s">
        <v>117</v>
      </c>
      <c r="B64" s="106"/>
      <c r="C64" s="133">
        <v>0</v>
      </c>
      <c r="D64" s="133">
        <v>0</v>
      </c>
      <c r="E64" s="134">
        <v>0</v>
      </c>
      <c r="F64" s="135">
        <v>0</v>
      </c>
      <c r="G64" s="133">
        <v>0</v>
      </c>
      <c r="H64" s="136">
        <v>0</v>
      </c>
      <c r="I64" s="251">
        <v>0</v>
      </c>
      <c r="J64" s="133">
        <v>0</v>
      </c>
      <c r="K64" s="136">
        <v>0</v>
      </c>
    </row>
    <row r="65" spans="1:11" ht="13.35" customHeight="1" x14ac:dyDescent="0.2">
      <c r="A65" s="112" t="s">
        <v>118</v>
      </c>
      <c r="B65" s="106"/>
      <c r="C65" s="133">
        <v>0</v>
      </c>
      <c r="D65" s="133">
        <v>0</v>
      </c>
      <c r="E65" s="134">
        <v>0</v>
      </c>
      <c r="F65" s="135">
        <v>0</v>
      </c>
      <c r="G65" s="133">
        <v>0</v>
      </c>
      <c r="H65" s="136">
        <v>0</v>
      </c>
      <c r="I65" s="251">
        <v>0</v>
      </c>
      <c r="J65" s="133">
        <v>0</v>
      </c>
      <c r="K65" s="136">
        <v>0</v>
      </c>
    </row>
    <row r="66" spans="1:11" ht="13.35" customHeight="1" x14ac:dyDescent="0.2">
      <c r="A66" s="112" t="s">
        <v>119</v>
      </c>
      <c r="B66" s="106"/>
      <c r="C66" s="133">
        <v>0</v>
      </c>
      <c r="D66" s="133">
        <v>0</v>
      </c>
      <c r="E66" s="134">
        <v>0</v>
      </c>
      <c r="F66" s="135">
        <v>0</v>
      </c>
      <c r="G66" s="133">
        <v>0</v>
      </c>
      <c r="H66" s="136">
        <v>0</v>
      </c>
      <c r="I66" s="251">
        <v>0</v>
      </c>
      <c r="J66" s="133">
        <v>0</v>
      </c>
      <c r="K66" s="136">
        <v>0</v>
      </c>
    </row>
    <row r="67" spans="1:11" ht="13.35" customHeight="1" x14ac:dyDescent="0.2">
      <c r="A67" s="112" t="s">
        <v>74</v>
      </c>
      <c r="B67" s="106"/>
      <c r="C67" s="133">
        <v>0</v>
      </c>
      <c r="D67" s="133">
        <v>0</v>
      </c>
      <c r="E67" s="134">
        <v>0</v>
      </c>
      <c r="F67" s="135">
        <v>0</v>
      </c>
      <c r="G67" s="133">
        <v>0</v>
      </c>
      <c r="H67" s="136">
        <v>0</v>
      </c>
      <c r="I67" s="251">
        <v>0</v>
      </c>
      <c r="J67" s="133">
        <v>0</v>
      </c>
      <c r="K67" s="136">
        <v>0</v>
      </c>
    </row>
    <row r="68" spans="1:11" ht="13.35" customHeight="1" x14ac:dyDescent="0.2">
      <c r="A68" s="57" t="s">
        <v>120</v>
      </c>
      <c r="B68" s="106"/>
      <c r="C68" s="22">
        <v>0</v>
      </c>
      <c r="D68" s="22">
        <v>0</v>
      </c>
      <c r="E68" s="22">
        <v>0</v>
      </c>
      <c r="F68" s="21">
        <v>0</v>
      </c>
      <c r="G68" s="22">
        <v>0</v>
      </c>
      <c r="H68" s="23">
        <v>0</v>
      </c>
      <c r="I68" s="117">
        <v>0</v>
      </c>
      <c r="J68" s="22">
        <v>0</v>
      </c>
      <c r="K68" s="23">
        <v>0</v>
      </c>
    </row>
    <row r="69" spans="1:11" ht="13.35" customHeight="1" x14ac:dyDescent="0.2">
      <c r="A69" s="112" t="s">
        <v>121</v>
      </c>
      <c r="B69" s="106"/>
      <c r="C69" s="133">
        <v>0</v>
      </c>
      <c r="D69" s="133">
        <v>0</v>
      </c>
      <c r="E69" s="132">
        <v>0</v>
      </c>
      <c r="F69" s="349">
        <v>0</v>
      </c>
      <c r="G69" s="133">
        <v>0</v>
      </c>
      <c r="H69" s="132">
        <v>0</v>
      </c>
      <c r="I69" s="349">
        <v>0</v>
      </c>
      <c r="J69" s="133">
        <v>0</v>
      </c>
      <c r="K69" s="136">
        <v>0</v>
      </c>
    </row>
    <row r="70" spans="1:11" ht="13.35" customHeight="1" x14ac:dyDescent="0.2">
      <c r="A70" s="112" t="s">
        <v>122</v>
      </c>
      <c r="B70" s="106"/>
      <c r="C70" s="133">
        <v>0</v>
      </c>
      <c r="D70" s="133">
        <v>0</v>
      </c>
      <c r="E70" s="348">
        <v>0</v>
      </c>
      <c r="F70" s="349">
        <v>0</v>
      </c>
      <c r="G70" s="133">
        <v>0</v>
      </c>
      <c r="H70" s="132">
        <v>0</v>
      </c>
      <c r="I70" s="349">
        <v>0</v>
      </c>
      <c r="J70" s="133">
        <v>0</v>
      </c>
      <c r="K70" s="136">
        <v>0</v>
      </c>
    </row>
    <row r="71" spans="1:11" ht="13.35" customHeight="1" x14ac:dyDescent="0.2">
      <c r="A71" s="112" t="s">
        <v>123</v>
      </c>
      <c r="B71" s="106"/>
      <c r="C71" s="133">
        <v>0</v>
      </c>
      <c r="D71" s="133">
        <v>0</v>
      </c>
      <c r="E71" s="348">
        <v>0</v>
      </c>
      <c r="F71" s="349">
        <v>0</v>
      </c>
      <c r="G71" s="133">
        <v>0</v>
      </c>
      <c r="H71" s="132">
        <v>0</v>
      </c>
      <c r="I71" s="349">
        <v>0</v>
      </c>
      <c r="J71" s="133">
        <v>0</v>
      </c>
      <c r="K71" s="348">
        <v>0</v>
      </c>
    </row>
    <row r="72" spans="1:11" ht="13.35" customHeight="1" x14ac:dyDescent="0.2">
      <c r="A72" s="112" t="s">
        <v>74</v>
      </c>
      <c r="B72" s="106"/>
      <c r="C72" s="133">
        <v>0</v>
      </c>
      <c r="D72" s="133">
        <v>0</v>
      </c>
      <c r="E72" s="348">
        <v>0</v>
      </c>
      <c r="F72" s="349">
        <v>0</v>
      </c>
      <c r="G72" s="133">
        <v>0</v>
      </c>
      <c r="H72" s="132">
        <v>0</v>
      </c>
      <c r="I72" s="349">
        <v>0</v>
      </c>
      <c r="J72" s="133">
        <v>0</v>
      </c>
      <c r="K72" s="348">
        <v>0</v>
      </c>
    </row>
    <row r="73" spans="1:11" ht="5.0999999999999996" customHeight="1" x14ac:dyDescent="0.2">
      <c r="A73" s="80"/>
      <c r="B73" s="106"/>
      <c r="C73" s="22">
        <v>0</v>
      </c>
      <c r="D73" s="22">
        <v>0</v>
      </c>
      <c r="E73" s="118">
        <v>0</v>
      </c>
      <c r="F73" s="119">
        <v>0</v>
      </c>
      <c r="G73" s="22">
        <v>0</v>
      </c>
      <c r="H73" s="114">
        <v>0</v>
      </c>
      <c r="I73" s="119">
        <v>0</v>
      </c>
      <c r="J73" s="22">
        <v>0</v>
      </c>
      <c r="K73" s="118">
        <v>0</v>
      </c>
    </row>
    <row r="74" spans="1:11" ht="13.35" customHeight="1" x14ac:dyDescent="0.2">
      <c r="A74" s="60" t="s">
        <v>124</v>
      </c>
      <c r="B74" s="106"/>
      <c r="C74" s="34">
        <v>0</v>
      </c>
      <c r="D74" s="34">
        <v>0</v>
      </c>
      <c r="E74" s="107">
        <v>0</v>
      </c>
      <c r="F74" s="108">
        <v>0</v>
      </c>
      <c r="G74" s="34">
        <v>0</v>
      </c>
      <c r="H74" s="109">
        <v>0</v>
      </c>
      <c r="I74" s="108">
        <v>0</v>
      </c>
      <c r="J74" s="34">
        <v>0</v>
      </c>
      <c r="K74" s="107">
        <v>0</v>
      </c>
    </row>
    <row r="75" spans="1:11" ht="13.35" customHeight="1" x14ac:dyDescent="0.2">
      <c r="A75" s="57" t="s">
        <v>125</v>
      </c>
      <c r="B75" s="106"/>
      <c r="C75" s="18">
        <v>0</v>
      </c>
      <c r="D75" s="18">
        <v>0</v>
      </c>
      <c r="E75" s="110">
        <v>0</v>
      </c>
      <c r="F75" s="17">
        <v>0</v>
      </c>
      <c r="G75" s="18">
        <v>0</v>
      </c>
      <c r="H75" s="19">
        <v>0</v>
      </c>
      <c r="I75" s="17">
        <v>0</v>
      </c>
      <c r="J75" s="18">
        <v>0</v>
      </c>
      <c r="K75" s="19">
        <v>0</v>
      </c>
    </row>
    <row r="76" spans="1:11" ht="13.35" customHeight="1" x14ac:dyDescent="0.2">
      <c r="A76" s="112" t="s">
        <v>126</v>
      </c>
      <c r="B76" s="106"/>
      <c r="C76" s="133">
        <v>0</v>
      </c>
      <c r="D76" s="133">
        <v>0</v>
      </c>
      <c r="E76" s="348">
        <v>0</v>
      </c>
      <c r="F76" s="349">
        <v>0</v>
      </c>
      <c r="G76" s="133">
        <v>0</v>
      </c>
      <c r="H76" s="132">
        <v>0</v>
      </c>
      <c r="I76" s="349">
        <v>0</v>
      </c>
      <c r="J76" s="133">
        <v>0</v>
      </c>
      <c r="K76" s="348">
        <v>0</v>
      </c>
    </row>
    <row r="77" spans="1:11" ht="13.35" customHeight="1" x14ac:dyDescent="0.2">
      <c r="A77" s="112" t="s">
        <v>127</v>
      </c>
      <c r="B77" s="106"/>
      <c r="C77" s="133">
        <v>0</v>
      </c>
      <c r="D77" s="133">
        <v>0</v>
      </c>
      <c r="E77" s="348">
        <v>0</v>
      </c>
      <c r="F77" s="349">
        <v>0</v>
      </c>
      <c r="G77" s="133">
        <v>0</v>
      </c>
      <c r="H77" s="132">
        <v>0</v>
      </c>
      <c r="I77" s="349">
        <v>0</v>
      </c>
      <c r="J77" s="133">
        <v>0</v>
      </c>
      <c r="K77" s="348">
        <v>0</v>
      </c>
    </row>
    <row r="78" spans="1:11" ht="13.35" customHeight="1" x14ac:dyDescent="0.2">
      <c r="A78" s="112" t="s">
        <v>128</v>
      </c>
      <c r="B78" s="106"/>
      <c r="C78" s="133">
        <v>0</v>
      </c>
      <c r="D78" s="133">
        <v>0</v>
      </c>
      <c r="E78" s="348">
        <v>0</v>
      </c>
      <c r="F78" s="349">
        <v>0</v>
      </c>
      <c r="G78" s="133">
        <v>0</v>
      </c>
      <c r="H78" s="132">
        <v>0</v>
      </c>
      <c r="I78" s="349">
        <v>0</v>
      </c>
      <c r="J78" s="133">
        <v>0</v>
      </c>
      <c r="K78" s="348">
        <v>0</v>
      </c>
    </row>
    <row r="79" spans="1:11" ht="13.35" customHeight="1" x14ac:dyDescent="0.2">
      <c r="A79" s="112" t="s">
        <v>129</v>
      </c>
      <c r="B79" s="106"/>
      <c r="C79" s="133">
        <v>0</v>
      </c>
      <c r="D79" s="133">
        <v>0</v>
      </c>
      <c r="E79" s="348">
        <v>0</v>
      </c>
      <c r="F79" s="349">
        <v>0</v>
      </c>
      <c r="G79" s="133">
        <v>0</v>
      </c>
      <c r="H79" s="132">
        <v>0</v>
      </c>
      <c r="I79" s="349">
        <v>0</v>
      </c>
      <c r="J79" s="133">
        <v>0</v>
      </c>
      <c r="K79" s="348">
        <v>0</v>
      </c>
    </row>
    <row r="80" spans="1:11" ht="13.35" customHeight="1" x14ac:dyDescent="0.2">
      <c r="A80" s="112" t="s">
        <v>130</v>
      </c>
      <c r="B80" s="106"/>
      <c r="C80" s="133">
        <v>0</v>
      </c>
      <c r="D80" s="133">
        <v>0</v>
      </c>
      <c r="E80" s="348">
        <v>0</v>
      </c>
      <c r="F80" s="349">
        <v>0</v>
      </c>
      <c r="G80" s="133">
        <v>0</v>
      </c>
      <c r="H80" s="132">
        <v>0</v>
      </c>
      <c r="I80" s="349">
        <v>0</v>
      </c>
      <c r="J80" s="133">
        <v>0</v>
      </c>
      <c r="K80" s="348">
        <v>0</v>
      </c>
    </row>
    <row r="81" spans="1:12" ht="13.35" customHeight="1" x14ac:dyDescent="0.2">
      <c r="A81" s="112" t="s">
        <v>131</v>
      </c>
      <c r="B81" s="106"/>
      <c r="C81" s="133">
        <v>0</v>
      </c>
      <c r="D81" s="133">
        <v>0</v>
      </c>
      <c r="E81" s="348">
        <v>0</v>
      </c>
      <c r="F81" s="349">
        <v>0</v>
      </c>
      <c r="G81" s="133">
        <v>0</v>
      </c>
      <c r="H81" s="132">
        <v>0</v>
      </c>
      <c r="I81" s="349">
        <v>0</v>
      </c>
      <c r="J81" s="133">
        <v>0</v>
      </c>
      <c r="K81" s="348">
        <v>0</v>
      </c>
    </row>
    <row r="82" spans="1:12" ht="13.35" customHeight="1" x14ac:dyDescent="0.2">
      <c r="A82" s="112" t="s">
        <v>132</v>
      </c>
      <c r="B82" s="106"/>
      <c r="C82" s="133">
        <v>0</v>
      </c>
      <c r="D82" s="133">
        <v>0</v>
      </c>
      <c r="E82" s="348">
        <v>0</v>
      </c>
      <c r="F82" s="349">
        <v>0</v>
      </c>
      <c r="G82" s="133">
        <v>0</v>
      </c>
      <c r="H82" s="132">
        <v>0</v>
      </c>
      <c r="I82" s="349">
        <v>0</v>
      </c>
      <c r="J82" s="133">
        <v>0</v>
      </c>
      <c r="K82" s="348">
        <v>0</v>
      </c>
    </row>
    <row r="83" spans="1:12" ht="13.35" customHeight="1" x14ac:dyDescent="0.2">
      <c r="A83" s="112" t="s">
        <v>133</v>
      </c>
      <c r="B83" s="106"/>
      <c r="C83" s="133">
        <v>0</v>
      </c>
      <c r="D83" s="133">
        <v>0</v>
      </c>
      <c r="E83" s="348">
        <v>0</v>
      </c>
      <c r="F83" s="349">
        <v>0</v>
      </c>
      <c r="G83" s="133">
        <v>0</v>
      </c>
      <c r="H83" s="132">
        <v>0</v>
      </c>
      <c r="I83" s="349">
        <v>0</v>
      </c>
      <c r="J83" s="133">
        <v>0</v>
      </c>
      <c r="K83" s="348">
        <v>0</v>
      </c>
    </row>
    <row r="84" spans="1:12" ht="13.35" customHeight="1" x14ac:dyDescent="0.2">
      <c r="A84" s="112" t="s">
        <v>134</v>
      </c>
      <c r="B84" s="106"/>
      <c r="C84" s="133">
        <v>0</v>
      </c>
      <c r="D84" s="133">
        <v>0</v>
      </c>
      <c r="E84" s="348">
        <v>0</v>
      </c>
      <c r="F84" s="349">
        <v>0</v>
      </c>
      <c r="G84" s="133">
        <v>0</v>
      </c>
      <c r="H84" s="132">
        <v>0</v>
      </c>
      <c r="I84" s="349">
        <v>0</v>
      </c>
      <c r="J84" s="133">
        <v>0</v>
      </c>
      <c r="K84" s="348">
        <v>0</v>
      </c>
      <c r="L84" s="114"/>
    </row>
    <row r="85" spans="1:12" ht="13.35" customHeight="1" x14ac:dyDescent="0.2">
      <c r="A85" s="112" t="s">
        <v>135</v>
      </c>
      <c r="B85" s="106"/>
      <c r="C85" s="133">
        <v>0</v>
      </c>
      <c r="D85" s="133">
        <v>0</v>
      </c>
      <c r="E85" s="348">
        <v>0</v>
      </c>
      <c r="F85" s="349">
        <v>0</v>
      </c>
      <c r="G85" s="133">
        <v>0</v>
      </c>
      <c r="H85" s="132">
        <v>0</v>
      </c>
      <c r="I85" s="349">
        <v>0</v>
      </c>
      <c r="J85" s="133">
        <v>0</v>
      </c>
      <c r="K85" s="348">
        <v>0</v>
      </c>
    </row>
    <row r="86" spans="1:12" ht="13.35" customHeight="1" x14ac:dyDescent="0.2">
      <c r="A86" s="112" t="s">
        <v>136</v>
      </c>
      <c r="B86" s="106"/>
      <c r="C86" s="133">
        <v>0</v>
      </c>
      <c r="D86" s="133">
        <v>0</v>
      </c>
      <c r="E86" s="348">
        <v>0</v>
      </c>
      <c r="F86" s="349">
        <v>0</v>
      </c>
      <c r="G86" s="133">
        <v>0</v>
      </c>
      <c r="H86" s="132">
        <v>0</v>
      </c>
      <c r="I86" s="349">
        <v>0</v>
      </c>
      <c r="J86" s="133">
        <v>0</v>
      </c>
      <c r="K86" s="348">
        <v>0</v>
      </c>
    </row>
    <row r="87" spans="1:12" ht="13.35" customHeight="1" x14ac:dyDescent="0.2">
      <c r="A87" s="112" t="s">
        <v>137</v>
      </c>
      <c r="B87" s="106"/>
      <c r="C87" s="133">
        <v>0</v>
      </c>
      <c r="D87" s="133">
        <v>0</v>
      </c>
      <c r="E87" s="348">
        <v>0</v>
      </c>
      <c r="F87" s="349">
        <v>0</v>
      </c>
      <c r="G87" s="133">
        <v>0</v>
      </c>
      <c r="H87" s="132">
        <v>0</v>
      </c>
      <c r="I87" s="349">
        <v>0</v>
      </c>
      <c r="J87" s="133">
        <v>0</v>
      </c>
      <c r="K87" s="348">
        <v>0</v>
      </c>
    </row>
    <row r="88" spans="1:12" ht="13.35" customHeight="1" x14ac:dyDescent="0.2">
      <c r="A88" s="112" t="s">
        <v>138</v>
      </c>
      <c r="B88" s="106"/>
      <c r="C88" s="133">
        <v>0</v>
      </c>
      <c r="D88" s="133">
        <v>0</v>
      </c>
      <c r="E88" s="348">
        <v>0</v>
      </c>
      <c r="F88" s="349">
        <v>0</v>
      </c>
      <c r="G88" s="133">
        <v>0</v>
      </c>
      <c r="H88" s="132">
        <v>0</v>
      </c>
      <c r="I88" s="349">
        <v>0</v>
      </c>
      <c r="J88" s="133">
        <v>0</v>
      </c>
      <c r="K88" s="348">
        <v>0</v>
      </c>
    </row>
    <row r="89" spans="1:12" ht="13.35" customHeight="1" x14ac:dyDescent="0.2">
      <c r="A89" s="112" t="s">
        <v>139</v>
      </c>
      <c r="B89" s="106"/>
      <c r="C89" s="133">
        <v>0</v>
      </c>
      <c r="D89" s="133">
        <v>0</v>
      </c>
      <c r="E89" s="348">
        <v>0</v>
      </c>
      <c r="F89" s="349">
        <v>0</v>
      </c>
      <c r="G89" s="133">
        <v>0</v>
      </c>
      <c r="H89" s="132">
        <v>0</v>
      </c>
      <c r="I89" s="349">
        <v>0</v>
      </c>
      <c r="J89" s="133">
        <v>0</v>
      </c>
      <c r="K89" s="348">
        <v>0</v>
      </c>
    </row>
    <row r="90" spans="1:12" ht="13.35" customHeight="1" x14ac:dyDescent="0.2">
      <c r="A90" s="112" t="s">
        <v>140</v>
      </c>
      <c r="B90" s="106"/>
      <c r="C90" s="133">
        <v>0</v>
      </c>
      <c r="D90" s="133">
        <v>0</v>
      </c>
      <c r="E90" s="348">
        <v>0</v>
      </c>
      <c r="F90" s="349">
        <v>0</v>
      </c>
      <c r="G90" s="133">
        <v>0</v>
      </c>
      <c r="H90" s="132">
        <v>0</v>
      </c>
      <c r="I90" s="349">
        <v>0</v>
      </c>
      <c r="J90" s="133">
        <v>0</v>
      </c>
      <c r="K90" s="348">
        <v>0</v>
      </c>
    </row>
    <row r="91" spans="1:12" ht="13.35" customHeight="1" x14ac:dyDescent="0.2">
      <c r="A91" s="112" t="s">
        <v>141</v>
      </c>
      <c r="B91" s="106"/>
      <c r="C91" s="133">
        <v>0</v>
      </c>
      <c r="D91" s="133">
        <v>0</v>
      </c>
      <c r="E91" s="348">
        <v>0</v>
      </c>
      <c r="F91" s="349">
        <v>0</v>
      </c>
      <c r="G91" s="133">
        <v>0</v>
      </c>
      <c r="H91" s="132">
        <v>0</v>
      </c>
      <c r="I91" s="349">
        <v>0</v>
      </c>
      <c r="J91" s="133">
        <v>0</v>
      </c>
      <c r="K91" s="348">
        <v>0</v>
      </c>
    </row>
    <row r="92" spans="1:12" ht="13.35" customHeight="1" x14ac:dyDescent="0.2">
      <c r="A92" s="112" t="s">
        <v>142</v>
      </c>
      <c r="B92" s="106"/>
      <c r="C92" s="133">
        <v>0</v>
      </c>
      <c r="D92" s="133">
        <v>0</v>
      </c>
      <c r="E92" s="348">
        <v>0</v>
      </c>
      <c r="F92" s="349">
        <v>0</v>
      </c>
      <c r="G92" s="133">
        <v>0</v>
      </c>
      <c r="H92" s="132">
        <v>0</v>
      </c>
      <c r="I92" s="349">
        <v>0</v>
      </c>
      <c r="J92" s="133">
        <v>0</v>
      </c>
      <c r="K92" s="348">
        <v>0</v>
      </c>
    </row>
    <row r="93" spans="1:12" ht="13.35" customHeight="1" x14ac:dyDescent="0.2">
      <c r="A93" s="112" t="s">
        <v>143</v>
      </c>
      <c r="B93" s="106"/>
      <c r="C93" s="133">
        <v>0</v>
      </c>
      <c r="D93" s="133">
        <v>0</v>
      </c>
      <c r="E93" s="348">
        <v>0</v>
      </c>
      <c r="F93" s="349">
        <v>0</v>
      </c>
      <c r="G93" s="133">
        <v>0</v>
      </c>
      <c r="H93" s="132">
        <v>0</v>
      </c>
      <c r="I93" s="349">
        <v>0</v>
      </c>
      <c r="J93" s="133">
        <v>0</v>
      </c>
      <c r="K93" s="348">
        <v>0</v>
      </c>
    </row>
    <row r="94" spans="1:12" ht="13.35" customHeight="1" x14ac:dyDescent="0.2">
      <c r="A94" s="112" t="s">
        <v>144</v>
      </c>
      <c r="B94" s="106"/>
      <c r="C94" s="133">
        <v>0</v>
      </c>
      <c r="D94" s="133">
        <v>0</v>
      </c>
      <c r="E94" s="348">
        <v>0</v>
      </c>
      <c r="F94" s="349">
        <v>0</v>
      </c>
      <c r="G94" s="133">
        <v>0</v>
      </c>
      <c r="H94" s="132">
        <v>0</v>
      </c>
      <c r="I94" s="349">
        <v>0</v>
      </c>
      <c r="J94" s="133">
        <v>0</v>
      </c>
      <c r="K94" s="348">
        <v>0</v>
      </c>
    </row>
    <row r="95" spans="1:12" ht="13.35" customHeight="1" x14ac:dyDescent="0.2">
      <c r="A95" s="112" t="s">
        <v>145</v>
      </c>
      <c r="B95" s="106"/>
      <c r="C95" s="133">
        <v>0</v>
      </c>
      <c r="D95" s="133">
        <v>0</v>
      </c>
      <c r="E95" s="348">
        <v>0</v>
      </c>
      <c r="F95" s="349">
        <v>0</v>
      </c>
      <c r="G95" s="133">
        <v>0</v>
      </c>
      <c r="H95" s="132">
        <v>0</v>
      </c>
      <c r="I95" s="349">
        <v>0</v>
      </c>
      <c r="J95" s="133">
        <v>0</v>
      </c>
      <c r="K95" s="348">
        <v>0</v>
      </c>
    </row>
    <row r="96" spans="1:12" ht="13.35" customHeight="1" x14ac:dyDescent="0.2">
      <c r="A96" s="112" t="s">
        <v>146</v>
      </c>
      <c r="B96" s="106"/>
      <c r="C96" s="133">
        <v>0</v>
      </c>
      <c r="D96" s="133">
        <v>0</v>
      </c>
      <c r="E96" s="348">
        <v>0</v>
      </c>
      <c r="F96" s="349">
        <v>0</v>
      </c>
      <c r="G96" s="133">
        <v>0</v>
      </c>
      <c r="H96" s="132">
        <v>0</v>
      </c>
      <c r="I96" s="349">
        <v>0</v>
      </c>
      <c r="J96" s="133">
        <v>0</v>
      </c>
      <c r="K96" s="348">
        <v>0</v>
      </c>
    </row>
    <row r="97" spans="1:11" ht="13.35" customHeight="1" x14ac:dyDescent="0.2">
      <c r="A97" s="112" t="s">
        <v>74</v>
      </c>
      <c r="B97" s="106"/>
      <c r="C97" s="133">
        <v>0</v>
      </c>
      <c r="D97" s="133">
        <v>0</v>
      </c>
      <c r="E97" s="348">
        <v>0</v>
      </c>
      <c r="F97" s="349">
        <v>0</v>
      </c>
      <c r="G97" s="133">
        <v>0</v>
      </c>
      <c r="H97" s="132">
        <v>0</v>
      </c>
      <c r="I97" s="349">
        <v>0</v>
      </c>
      <c r="J97" s="133">
        <v>0</v>
      </c>
      <c r="K97" s="348">
        <v>0</v>
      </c>
    </row>
    <row r="98" spans="1:11" ht="13.35" customHeight="1" x14ac:dyDescent="0.2">
      <c r="A98" s="57" t="s">
        <v>147</v>
      </c>
      <c r="B98" s="106"/>
      <c r="C98" s="22">
        <v>0</v>
      </c>
      <c r="D98" s="22">
        <v>0</v>
      </c>
      <c r="E98" s="22">
        <v>0</v>
      </c>
      <c r="F98" s="21">
        <v>0</v>
      </c>
      <c r="G98" s="22">
        <v>0</v>
      </c>
      <c r="H98" s="23">
        <v>0</v>
      </c>
      <c r="I98" s="117">
        <v>0</v>
      </c>
      <c r="J98" s="22">
        <v>0</v>
      </c>
      <c r="K98" s="23">
        <v>0</v>
      </c>
    </row>
    <row r="99" spans="1:11" ht="13.35" customHeight="1" x14ac:dyDescent="0.2">
      <c r="A99" s="112" t="s">
        <v>148</v>
      </c>
      <c r="B99" s="106"/>
      <c r="C99" s="133">
        <v>0</v>
      </c>
      <c r="D99" s="133">
        <v>0</v>
      </c>
      <c r="E99" s="132">
        <v>0</v>
      </c>
      <c r="F99" s="349">
        <v>0</v>
      </c>
      <c r="G99" s="133">
        <v>0</v>
      </c>
      <c r="H99" s="132">
        <v>0</v>
      </c>
      <c r="I99" s="349">
        <v>0</v>
      </c>
      <c r="J99" s="133">
        <v>0</v>
      </c>
      <c r="K99" s="136">
        <v>0</v>
      </c>
    </row>
    <row r="100" spans="1:11" ht="13.35" customHeight="1" x14ac:dyDescent="0.2">
      <c r="A100" s="112" t="s">
        <v>149</v>
      </c>
      <c r="B100" s="106"/>
      <c r="C100" s="133">
        <v>0</v>
      </c>
      <c r="D100" s="133">
        <v>0</v>
      </c>
      <c r="E100" s="348">
        <v>0</v>
      </c>
      <c r="F100" s="349">
        <v>0</v>
      </c>
      <c r="G100" s="133">
        <v>0</v>
      </c>
      <c r="H100" s="132">
        <v>0</v>
      </c>
      <c r="I100" s="349">
        <v>0</v>
      </c>
      <c r="J100" s="133">
        <v>0</v>
      </c>
      <c r="K100" s="136">
        <v>0</v>
      </c>
    </row>
    <row r="101" spans="1:11" ht="13.35" customHeight="1" x14ac:dyDescent="0.2">
      <c r="A101" s="112" t="s">
        <v>74</v>
      </c>
      <c r="B101" s="106"/>
      <c r="C101" s="133">
        <v>0</v>
      </c>
      <c r="D101" s="133">
        <v>0</v>
      </c>
      <c r="E101" s="348">
        <v>0</v>
      </c>
      <c r="F101" s="349">
        <v>0</v>
      </c>
      <c r="G101" s="133">
        <v>0</v>
      </c>
      <c r="H101" s="132">
        <v>0</v>
      </c>
      <c r="I101" s="349">
        <v>0</v>
      </c>
      <c r="J101" s="133">
        <v>0</v>
      </c>
      <c r="K101" s="348">
        <v>0</v>
      </c>
    </row>
    <row r="102" spans="1:11" ht="5.0999999999999996" customHeight="1" x14ac:dyDescent="0.2">
      <c r="A102" s="80"/>
      <c r="B102" s="106"/>
      <c r="C102" s="22">
        <v>0</v>
      </c>
      <c r="D102" s="22">
        <v>0</v>
      </c>
      <c r="E102" s="118">
        <v>0</v>
      </c>
      <c r="F102" s="119">
        <v>0</v>
      </c>
      <c r="G102" s="22">
        <v>0</v>
      </c>
      <c r="H102" s="114">
        <v>0</v>
      </c>
      <c r="I102" s="119">
        <v>0</v>
      </c>
      <c r="J102" s="22">
        <v>0</v>
      </c>
      <c r="K102" s="118">
        <v>0</v>
      </c>
    </row>
    <row r="103" spans="1:11" ht="13.35" customHeight="1" x14ac:dyDescent="0.2">
      <c r="A103" s="60" t="s">
        <v>150</v>
      </c>
      <c r="B103" s="106"/>
      <c r="C103" s="22">
        <v>0</v>
      </c>
      <c r="D103" s="22">
        <v>0</v>
      </c>
      <c r="E103" s="118">
        <v>0</v>
      </c>
      <c r="F103" s="119">
        <v>0</v>
      </c>
      <c r="G103" s="22">
        <v>0</v>
      </c>
      <c r="H103" s="114">
        <v>0</v>
      </c>
      <c r="I103" s="119">
        <v>0</v>
      </c>
      <c r="J103" s="22">
        <v>0</v>
      </c>
      <c r="K103" s="118">
        <v>0</v>
      </c>
    </row>
    <row r="104" spans="1:11" ht="13.35" customHeight="1" x14ac:dyDescent="0.2">
      <c r="A104" s="57" t="s">
        <v>151</v>
      </c>
      <c r="B104" s="106"/>
      <c r="C104" s="330">
        <v>0</v>
      </c>
      <c r="D104" s="330">
        <v>0</v>
      </c>
      <c r="E104" s="350">
        <v>0</v>
      </c>
      <c r="F104" s="351">
        <v>0</v>
      </c>
      <c r="G104" s="330">
        <v>0</v>
      </c>
      <c r="H104" s="352">
        <v>0</v>
      </c>
      <c r="I104" s="351">
        <v>0</v>
      </c>
      <c r="J104" s="330">
        <v>0</v>
      </c>
      <c r="K104" s="350">
        <v>0</v>
      </c>
    </row>
    <row r="105" spans="1:11" ht="13.35" customHeight="1" x14ac:dyDescent="0.2">
      <c r="A105" s="57" t="s">
        <v>152</v>
      </c>
      <c r="B105" s="106"/>
      <c r="C105" s="331">
        <v>0</v>
      </c>
      <c r="D105" s="331">
        <v>0</v>
      </c>
      <c r="E105" s="353">
        <v>0</v>
      </c>
      <c r="F105" s="354">
        <v>0</v>
      </c>
      <c r="G105" s="331">
        <v>0</v>
      </c>
      <c r="H105" s="355">
        <v>0</v>
      </c>
      <c r="I105" s="354">
        <v>0</v>
      </c>
      <c r="J105" s="331">
        <v>0</v>
      </c>
      <c r="K105" s="353">
        <v>0</v>
      </c>
    </row>
    <row r="106" spans="1:11" ht="13.35" customHeight="1" x14ac:dyDescent="0.2">
      <c r="A106" s="57" t="s">
        <v>153</v>
      </c>
      <c r="B106" s="106"/>
      <c r="C106" s="331">
        <v>0</v>
      </c>
      <c r="D106" s="331">
        <v>0</v>
      </c>
      <c r="E106" s="353">
        <v>0</v>
      </c>
      <c r="F106" s="354">
        <v>0</v>
      </c>
      <c r="G106" s="331">
        <v>0</v>
      </c>
      <c r="H106" s="355">
        <v>0</v>
      </c>
      <c r="I106" s="354">
        <v>0</v>
      </c>
      <c r="J106" s="331">
        <v>0</v>
      </c>
      <c r="K106" s="353">
        <v>0</v>
      </c>
    </row>
    <row r="107" spans="1:11" ht="13.35" customHeight="1" x14ac:dyDescent="0.2">
      <c r="A107" s="57" t="s">
        <v>154</v>
      </c>
      <c r="B107" s="106"/>
      <c r="C107" s="331">
        <v>0</v>
      </c>
      <c r="D107" s="331">
        <v>0</v>
      </c>
      <c r="E107" s="353">
        <v>0</v>
      </c>
      <c r="F107" s="354">
        <v>0</v>
      </c>
      <c r="G107" s="331">
        <v>0</v>
      </c>
      <c r="H107" s="355">
        <v>0</v>
      </c>
      <c r="I107" s="354">
        <v>0</v>
      </c>
      <c r="J107" s="331">
        <v>0</v>
      </c>
      <c r="K107" s="353">
        <v>0</v>
      </c>
    </row>
    <row r="108" spans="1:11" ht="13.35" customHeight="1" x14ac:dyDescent="0.2">
      <c r="A108" s="57" t="s">
        <v>155</v>
      </c>
      <c r="B108" s="106"/>
      <c r="C108" s="331">
        <v>0</v>
      </c>
      <c r="D108" s="331">
        <v>0</v>
      </c>
      <c r="E108" s="353">
        <v>0</v>
      </c>
      <c r="F108" s="354">
        <v>0</v>
      </c>
      <c r="G108" s="331">
        <v>0</v>
      </c>
      <c r="H108" s="355">
        <v>0</v>
      </c>
      <c r="I108" s="354">
        <v>0</v>
      </c>
      <c r="J108" s="331">
        <v>0</v>
      </c>
      <c r="K108" s="353">
        <v>0</v>
      </c>
    </row>
    <row r="109" spans="1:11" ht="5.0999999999999996" customHeight="1" x14ac:dyDescent="0.2">
      <c r="A109" s="80"/>
      <c r="B109" s="106"/>
      <c r="C109" s="22">
        <v>0</v>
      </c>
      <c r="D109" s="22">
        <v>0</v>
      </c>
      <c r="E109" s="118">
        <v>0</v>
      </c>
      <c r="F109" s="119">
        <v>0</v>
      </c>
      <c r="G109" s="22">
        <v>0</v>
      </c>
      <c r="H109" s="114">
        <v>0</v>
      </c>
      <c r="I109" s="119">
        <v>0</v>
      </c>
      <c r="J109" s="22">
        <v>0</v>
      </c>
      <c r="K109" s="118">
        <v>0</v>
      </c>
    </row>
    <row r="110" spans="1:11" ht="13.35" customHeight="1" x14ac:dyDescent="0.2">
      <c r="A110" s="60" t="s">
        <v>156</v>
      </c>
      <c r="B110" s="106"/>
      <c r="C110" s="34">
        <v>0</v>
      </c>
      <c r="D110" s="34">
        <v>0</v>
      </c>
      <c r="E110" s="107">
        <v>0</v>
      </c>
      <c r="F110" s="108">
        <v>0</v>
      </c>
      <c r="G110" s="34">
        <v>0</v>
      </c>
      <c r="H110" s="109">
        <v>0</v>
      </c>
      <c r="I110" s="108">
        <v>0</v>
      </c>
      <c r="J110" s="34">
        <v>0</v>
      </c>
      <c r="K110" s="107">
        <v>0</v>
      </c>
    </row>
    <row r="111" spans="1:11" ht="13.35" customHeight="1" x14ac:dyDescent="0.2">
      <c r="A111" s="57" t="s">
        <v>157</v>
      </c>
      <c r="B111" s="106"/>
      <c r="C111" s="18">
        <v>0</v>
      </c>
      <c r="D111" s="18">
        <v>0</v>
      </c>
      <c r="E111" s="18">
        <v>0</v>
      </c>
      <c r="F111" s="17">
        <v>0</v>
      </c>
      <c r="G111" s="18">
        <v>0</v>
      </c>
      <c r="H111" s="19">
        <v>0</v>
      </c>
      <c r="I111" s="124">
        <v>0</v>
      </c>
      <c r="J111" s="18">
        <v>0</v>
      </c>
      <c r="K111" s="19">
        <v>0</v>
      </c>
    </row>
    <row r="112" spans="1:11" ht="13.35" customHeight="1" x14ac:dyDescent="0.2">
      <c r="A112" s="112" t="s">
        <v>158</v>
      </c>
      <c r="B112" s="106"/>
      <c r="C112" s="133">
        <v>0</v>
      </c>
      <c r="D112" s="133">
        <v>0</v>
      </c>
      <c r="E112" s="132">
        <v>0</v>
      </c>
      <c r="F112" s="349">
        <v>0</v>
      </c>
      <c r="G112" s="133">
        <v>0</v>
      </c>
      <c r="H112" s="132">
        <v>0</v>
      </c>
      <c r="I112" s="349">
        <v>0</v>
      </c>
      <c r="J112" s="133">
        <v>0</v>
      </c>
      <c r="K112" s="136">
        <v>0</v>
      </c>
    </row>
    <row r="113" spans="1:11" ht="13.35" customHeight="1" x14ac:dyDescent="0.2">
      <c r="A113" s="112" t="s">
        <v>159</v>
      </c>
      <c r="B113" s="106"/>
      <c r="C113" s="133">
        <v>0</v>
      </c>
      <c r="D113" s="133">
        <v>0</v>
      </c>
      <c r="E113" s="348">
        <v>0</v>
      </c>
      <c r="F113" s="349">
        <v>0</v>
      </c>
      <c r="G113" s="133">
        <v>0</v>
      </c>
      <c r="H113" s="132">
        <v>0</v>
      </c>
      <c r="I113" s="349">
        <v>0</v>
      </c>
      <c r="J113" s="133">
        <v>0</v>
      </c>
      <c r="K113" s="136">
        <v>0</v>
      </c>
    </row>
    <row r="114" spans="1:11" ht="13.35" customHeight="1" x14ac:dyDescent="0.2">
      <c r="A114" s="57" t="s">
        <v>160</v>
      </c>
      <c r="B114" s="106"/>
      <c r="C114" s="22">
        <v>0</v>
      </c>
      <c r="D114" s="22">
        <v>0</v>
      </c>
      <c r="E114" s="22">
        <v>0</v>
      </c>
      <c r="F114" s="21">
        <v>0</v>
      </c>
      <c r="G114" s="22">
        <v>0</v>
      </c>
      <c r="H114" s="23">
        <v>0</v>
      </c>
      <c r="I114" s="117">
        <v>0</v>
      </c>
      <c r="J114" s="22">
        <v>0</v>
      </c>
      <c r="K114" s="23">
        <v>0</v>
      </c>
    </row>
    <row r="115" spans="1:11" ht="13.35" customHeight="1" x14ac:dyDescent="0.2">
      <c r="A115" s="112" t="s">
        <v>158</v>
      </c>
      <c r="B115" s="106"/>
      <c r="C115" s="133">
        <v>0</v>
      </c>
      <c r="D115" s="133">
        <v>0</v>
      </c>
      <c r="E115" s="132">
        <v>0</v>
      </c>
      <c r="F115" s="349">
        <v>0</v>
      </c>
      <c r="G115" s="133">
        <v>0</v>
      </c>
      <c r="H115" s="132">
        <v>0</v>
      </c>
      <c r="I115" s="349">
        <v>0</v>
      </c>
      <c r="J115" s="133">
        <v>0</v>
      </c>
      <c r="K115" s="136">
        <v>0</v>
      </c>
    </row>
    <row r="116" spans="1:11" ht="13.35" customHeight="1" x14ac:dyDescent="0.2">
      <c r="A116" s="112" t="s">
        <v>159</v>
      </c>
      <c r="B116" s="106"/>
      <c r="C116" s="133">
        <v>0</v>
      </c>
      <c r="D116" s="133">
        <v>0</v>
      </c>
      <c r="E116" s="348">
        <v>0</v>
      </c>
      <c r="F116" s="349">
        <v>0</v>
      </c>
      <c r="G116" s="133">
        <v>0</v>
      </c>
      <c r="H116" s="132">
        <v>0</v>
      </c>
      <c r="I116" s="349">
        <v>0</v>
      </c>
      <c r="J116" s="133">
        <v>0</v>
      </c>
      <c r="K116" s="136">
        <v>0</v>
      </c>
    </row>
    <row r="117" spans="1:11" ht="5.0999999999999996" customHeight="1" x14ac:dyDescent="0.2">
      <c r="A117" s="80"/>
      <c r="B117" s="106"/>
      <c r="C117" s="22">
        <v>0</v>
      </c>
      <c r="D117" s="22">
        <v>0</v>
      </c>
      <c r="E117" s="118">
        <v>0</v>
      </c>
      <c r="F117" s="119">
        <v>0</v>
      </c>
      <c r="G117" s="22">
        <v>0</v>
      </c>
      <c r="H117" s="114">
        <v>0</v>
      </c>
      <c r="I117" s="119">
        <v>0</v>
      </c>
      <c r="J117" s="22">
        <v>0</v>
      </c>
      <c r="K117" s="118">
        <v>0</v>
      </c>
    </row>
    <row r="118" spans="1:11" ht="13.35" customHeight="1" x14ac:dyDescent="0.2">
      <c r="A118" s="60" t="s">
        <v>161</v>
      </c>
      <c r="B118" s="106"/>
      <c r="C118" s="34">
        <v>0</v>
      </c>
      <c r="D118" s="34">
        <v>0</v>
      </c>
      <c r="E118" s="107">
        <v>0</v>
      </c>
      <c r="F118" s="108">
        <v>0</v>
      </c>
      <c r="G118" s="34">
        <v>0</v>
      </c>
      <c r="H118" s="109">
        <v>0</v>
      </c>
      <c r="I118" s="108">
        <v>0</v>
      </c>
      <c r="J118" s="34">
        <v>0</v>
      </c>
      <c r="K118" s="107">
        <v>0</v>
      </c>
    </row>
    <row r="119" spans="1:11" ht="13.35" customHeight="1" x14ac:dyDescent="0.2">
      <c r="A119" s="57" t="s">
        <v>162</v>
      </c>
      <c r="B119" s="106"/>
      <c r="C119" s="18">
        <v>0</v>
      </c>
      <c r="D119" s="18">
        <v>0</v>
      </c>
      <c r="E119" s="18">
        <v>0</v>
      </c>
      <c r="F119" s="17">
        <v>0</v>
      </c>
      <c r="G119" s="18">
        <v>0</v>
      </c>
      <c r="H119" s="19">
        <v>0</v>
      </c>
      <c r="I119" s="124">
        <v>0</v>
      </c>
      <c r="J119" s="18">
        <v>0</v>
      </c>
      <c r="K119" s="19">
        <v>0</v>
      </c>
    </row>
    <row r="120" spans="1:11" ht="13.35" customHeight="1" x14ac:dyDescent="0.2">
      <c r="A120" s="112" t="s">
        <v>163</v>
      </c>
      <c r="B120" s="106"/>
      <c r="C120" s="133">
        <v>0</v>
      </c>
      <c r="D120" s="133">
        <v>0</v>
      </c>
      <c r="E120" s="132">
        <v>0</v>
      </c>
      <c r="F120" s="349">
        <v>0</v>
      </c>
      <c r="G120" s="133">
        <v>0</v>
      </c>
      <c r="H120" s="132">
        <v>0</v>
      </c>
      <c r="I120" s="349">
        <v>0</v>
      </c>
      <c r="J120" s="133">
        <v>0</v>
      </c>
      <c r="K120" s="136">
        <v>0</v>
      </c>
    </row>
    <row r="121" spans="1:11" ht="13.35" customHeight="1" x14ac:dyDescent="0.2">
      <c r="A121" s="112" t="s">
        <v>164</v>
      </c>
      <c r="B121" s="106"/>
      <c r="C121" s="133">
        <v>0</v>
      </c>
      <c r="D121" s="133">
        <v>0</v>
      </c>
      <c r="E121" s="132">
        <v>0</v>
      </c>
      <c r="F121" s="349">
        <v>0</v>
      </c>
      <c r="G121" s="133">
        <v>0</v>
      </c>
      <c r="H121" s="132">
        <v>0</v>
      </c>
      <c r="I121" s="349">
        <v>0</v>
      </c>
      <c r="J121" s="133">
        <v>0</v>
      </c>
      <c r="K121" s="136">
        <v>0</v>
      </c>
    </row>
    <row r="122" spans="1:11" ht="13.35" customHeight="1" x14ac:dyDescent="0.2">
      <c r="A122" s="112" t="s">
        <v>165</v>
      </c>
      <c r="B122" s="106"/>
      <c r="C122" s="133">
        <v>0</v>
      </c>
      <c r="D122" s="133">
        <v>0</v>
      </c>
      <c r="E122" s="132">
        <v>0</v>
      </c>
      <c r="F122" s="349">
        <v>0</v>
      </c>
      <c r="G122" s="133">
        <v>0</v>
      </c>
      <c r="H122" s="132">
        <v>0</v>
      </c>
      <c r="I122" s="349">
        <v>0</v>
      </c>
      <c r="J122" s="133">
        <v>0</v>
      </c>
      <c r="K122" s="136">
        <v>0</v>
      </c>
    </row>
    <row r="123" spans="1:11" ht="13.35" customHeight="1" x14ac:dyDescent="0.2">
      <c r="A123" s="112" t="s">
        <v>166</v>
      </c>
      <c r="B123" s="106"/>
      <c r="C123" s="133">
        <v>0</v>
      </c>
      <c r="D123" s="133">
        <v>0</v>
      </c>
      <c r="E123" s="132">
        <v>0</v>
      </c>
      <c r="F123" s="349">
        <v>0</v>
      </c>
      <c r="G123" s="133">
        <v>0</v>
      </c>
      <c r="H123" s="132">
        <v>0</v>
      </c>
      <c r="I123" s="349">
        <v>0</v>
      </c>
      <c r="J123" s="133">
        <v>0</v>
      </c>
      <c r="K123" s="136">
        <v>0</v>
      </c>
    </row>
    <row r="124" spans="1:11" ht="13.35" customHeight="1" x14ac:dyDescent="0.2">
      <c r="A124" s="112" t="s">
        <v>167</v>
      </c>
      <c r="B124" s="106"/>
      <c r="C124" s="133">
        <v>0</v>
      </c>
      <c r="D124" s="133">
        <v>0</v>
      </c>
      <c r="E124" s="132">
        <v>0</v>
      </c>
      <c r="F124" s="349">
        <v>0</v>
      </c>
      <c r="G124" s="133">
        <v>0</v>
      </c>
      <c r="H124" s="132">
        <v>0</v>
      </c>
      <c r="I124" s="349">
        <v>0</v>
      </c>
      <c r="J124" s="133">
        <v>0</v>
      </c>
      <c r="K124" s="136">
        <v>0</v>
      </c>
    </row>
    <row r="125" spans="1:11" ht="13.35" customHeight="1" x14ac:dyDescent="0.2">
      <c r="A125" s="112" t="s">
        <v>168</v>
      </c>
      <c r="B125" s="106"/>
      <c r="C125" s="133">
        <v>0</v>
      </c>
      <c r="D125" s="133">
        <v>0</v>
      </c>
      <c r="E125" s="132">
        <v>0</v>
      </c>
      <c r="F125" s="349">
        <v>0</v>
      </c>
      <c r="G125" s="133">
        <v>0</v>
      </c>
      <c r="H125" s="132">
        <v>0</v>
      </c>
      <c r="I125" s="349">
        <v>0</v>
      </c>
      <c r="J125" s="133">
        <v>0</v>
      </c>
      <c r="K125" s="136">
        <v>0</v>
      </c>
    </row>
    <row r="126" spans="1:11" ht="13.35" customHeight="1" x14ac:dyDescent="0.2">
      <c r="A126" s="112" t="s">
        <v>169</v>
      </c>
      <c r="B126" s="106"/>
      <c r="C126" s="133">
        <v>0</v>
      </c>
      <c r="D126" s="133">
        <v>0</v>
      </c>
      <c r="E126" s="132">
        <v>0</v>
      </c>
      <c r="F126" s="349">
        <v>0</v>
      </c>
      <c r="G126" s="133">
        <v>0</v>
      </c>
      <c r="H126" s="132">
        <v>0</v>
      </c>
      <c r="I126" s="349">
        <v>0</v>
      </c>
      <c r="J126" s="133">
        <v>0</v>
      </c>
      <c r="K126" s="136">
        <v>0</v>
      </c>
    </row>
    <row r="127" spans="1:11" ht="13.35" customHeight="1" x14ac:dyDescent="0.2">
      <c r="A127" s="112" t="s">
        <v>170</v>
      </c>
      <c r="B127" s="106"/>
      <c r="C127" s="133">
        <v>0</v>
      </c>
      <c r="D127" s="133">
        <v>0</v>
      </c>
      <c r="E127" s="132">
        <v>0</v>
      </c>
      <c r="F127" s="349">
        <v>0</v>
      </c>
      <c r="G127" s="133">
        <v>0</v>
      </c>
      <c r="H127" s="132">
        <v>0</v>
      </c>
      <c r="I127" s="349">
        <v>0</v>
      </c>
      <c r="J127" s="133">
        <v>0</v>
      </c>
      <c r="K127" s="136">
        <v>0</v>
      </c>
    </row>
    <row r="128" spans="1:11" ht="13.35" customHeight="1" x14ac:dyDescent="0.2">
      <c r="A128" s="112" t="s">
        <v>171</v>
      </c>
      <c r="B128" s="106"/>
      <c r="C128" s="133">
        <v>0</v>
      </c>
      <c r="D128" s="133">
        <v>0</v>
      </c>
      <c r="E128" s="132">
        <v>0</v>
      </c>
      <c r="F128" s="349">
        <v>0</v>
      </c>
      <c r="G128" s="133">
        <v>0</v>
      </c>
      <c r="H128" s="132">
        <v>0</v>
      </c>
      <c r="I128" s="349">
        <v>0</v>
      </c>
      <c r="J128" s="133">
        <v>0</v>
      </c>
      <c r="K128" s="136">
        <v>0</v>
      </c>
    </row>
    <row r="129" spans="1:11" ht="13.35" customHeight="1" x14ac:dyDescent="0.2">
      <c r="A129" s="112" t="s">
        <v>172</v>
      </c>
      <c r="B129" s="106"/>
      <c r="C129" s="133">
        <v>0</v>
      </c>
      <c r="D129" s="133">
        <v>0</v>
      </c>
      <c r="E129" s="132">
        <v>0</v>
      </c>
      <c r="F129" s="349">
        <v>0</v>
      </c>
      <c r="G129" s="133">
        <v>0</v>
      </c>
      <c r="H129" s="132">
        <v>0</v>
      </c>
      <c r="I129" s="349">
        <v>0</v>
      </c>
      <c r="J129" s="133">
        <v>0</v>
      </c>
      <c r="K129" s="136">
        <v>0</v>
      </c>
    </row>
    <row r="130" spans="1:11" ht="13.35" customHeight="1" x14ac:dyDescent="0.2">
      <c r="A130" s="112" t="s">
        <v>74</v>
      </c>
      <c r="B130" s="106"/>
      <c r="C130" s="133">
        <v>0</v>
      </c>
      <c r="D130" s="133">
        <v>0</v>
      </c>
      <c r="E130" s="132">
        <v>0</v>
      </c>
      <c r="F130" s="349">
        <v>0</v>
      </c>
      <c r="G130" s="133">
        <v>0</v>
      </c>
      <c r="H130" s="132">
        <v>0</v>
      </c>
      <c r="I130" s="349">
        <v>0</v>
      </c>
      <c r="J130" s="133">
        <v>0</v>
      </c>
      <c r="K130" s="136">
        <v>0</v>
      </c>
    </row>
    <row r="131" spans="1:11" ht="13.35" customHeight="1" x14ac:dyDescent="0.2">
      <c r="A131" s="57" t="s">
        <v>173</v>
      </c>
      <c r="B131" s="106"/>
      <c r="C131" s="22">
        <v>0</v>
      </c>
      <c r="D131" s="22">
        <v>0</v>
      </c>
      <c r="E131" s="22">
        <v>0</v>
      </c>
      <c r="F131" s="21">
        <v>0</v>
      </c>
      <c r="G131" s="22">
        <v>0</v>
      </c>
      <c r="H131" s="23">
        <v>0</v>
      </c>
      <c r="I131" s="117">
        <v>0</v>
      </c>
      <c r="J131" s="22">
        <v>0</v>
      </c>
      <c r="K131" s="23">
        <v>0</v>
      </c>
    </row>
    <row r="132" spans="1:11" ht="13.35" customHeight="1" x14ac:dyDescent="0.2">
      <c r="A132" s="112" t="s">
        <v>174</v>
      </c>
      <c r="B132" s="106"/>
      <c r="C132" s="133">
        <v>0</v>
      </c>
      <c r="D132" s="133">
        <v>0</v>
      </c>
      <c r="E132" s="132">
        <v>0</v>
      </c>
      <c r="F132" s="349">
        <v>0</v>
      </c>
      <c r="G132" s="133">
        <v>0</v>
      </c>
      <c r="H132" s="132">
        <v>0</v>
      </c>
      <c r="I132" s="349">
        <v>0</v>
      </c>
      <c r="J132" s="133">
        <v>0</v>
      </c>
      <c r="K132" s="136">
        <v>0</v>
      </c>
    </row>
    <row r="133" spans="1:11" ht="13.35" customHeight="1" x14ac:dyDescent="0.2">
      <c r="A133" s="112" t="s">
        <v>175</v>
      </c>
      <c r="B133" s="106"/>
      <c r="C133" s="133">
        <v>0</v>
      </c>
      <c r="D133" s="133">
        <v>0</v>
      </c>
      <c r="E133" s="132">
        <v>0</v>
      </c>
      <c r="F133" s="349">
        <v>0</v>
      </c>
      <c r="G133" s="133">
        <v>0</v>
      </c>
      <c r="H133" s="132">
        <v>0</v>
      </c>
      <c r="I133" s="349">
        <v>0</v>
      </c>
      <c r="J133" s="133">
        <v>0</v>
      </c>
      <c r="K133" s="136">
        <v>0</v>
      </c>
    </row>
    <row r="134" spans="1:11" ht="13.35" customHeight="1" x14ac:dyDescent="0.2">
      <c r="A134" s="112" t="s">
        <v>74</v>
      </c>
      <c r="B134" s="106"/>
      <c r="C134" s="133">
        <v>0</v>
      </c>
      <c r="D134" s="133">
        <v>0</v>
      </c>
      <c r="E134" s="132">
        <v>0</v>
      </c>
      <c r="F134" s="349">
        <v>0</v>
      </c>
      <c r="G134" s="133">
        <v>0</v>
      </c>
      <c r="H134" s="132">
        <v>0</v>
      </c>
      <c r="I134" s="349">
        <v>0</v>
      </c>
      <c r="J134" s="133">
        <v>0</v>
      </c>
      <c r="K134" s="136">
        <v>0</v>
      </c>
    </row>
    <row r="135" spans="1:11" ht="5.0999999999999996" customHeight="1" x14ac:dyDescent="0.2">
      <c r="A135" s="125"/>
      <c r="B135" s="106"/>
      <c r="C135" s="22">
        <v>0</v>
      </c>
      <c r="D135" s="22">
        <v>0</v>
      </c>
      <c r="E135" s="118">
        <v>0</v>
      </c>
      <c r="F135" s="119">
        <v>0</v>
      </c>
      <c r="G135" s="22">
        <v>0</v>
      </c>
      <c r="H135" s="114">
        <v>0</v>
      </c>
      <c r="I135" s="119">
        <v>0</v>
      </c>
      <c r="J135" s="22">
        <v>0</v>
      </c>
      <c r="K135" s="118">
        <v>0</v>
      </c>
    </row>
    <row r="136" spans="1:11" ht="13.35" customHeight="1" x14ac:dyDescent="0.2">
      <c r="A136" s="60" t="s">
        <v>176</v>
      </c>
      <c r="B136" s="106"/>
      <c r="C136" s="22">
        <v>0</v>
      </c>
      <c r="D136" s="22">
        <v>0</v>
      </c>
      <c r="E136" s="118">
        <v>0</v>
      </c>
      <c r="F136" s="119">
        <v>0</v>
      </c>
      <c r="G136" s="22">
        <v>0</v>
      </c>
      <c r="H136" s="114">
        <v>0</v>
      </c>
      <c r="I136" s="119">
        <v>0</v>
      </c>
      <c r="J136" s="22">
        <v>0</v>
      </c>
      <c r="K136" s="118">
        <v>0</v>
      </c>
    </row>
    <row r="137" spans="1:11" ht="13.35" customHeight="1" x14ac:dyDescent="0.2">
      <c r="A137" s="57" t="s">
        <v>176</v>
      </c>
      <c r="B137" s="106"/>
      <c r="C137" s="332">
        <v>0</v>
      </c>
      <c r="D137" s="332">
        <v>0</v>
      </c>
      <c r="E137" s="356">
        <v>0</v>
      </c>
      <c r="F137" s="357">
        <v>0</v>
      </c>
      <c r="G137" s="332">
        <v>0</v>
      </c>
      <c r="H137" s="358">
        <v>0</v>
      </c>
      <c r="I137" s="357">
        <v>0</v>
      </c>
      <c r="J137" s="332">
        <v>0</v>
      </c>
      <c r="K137" s="356">
        <v>0</v>
      </c>
    </row>
    <row r="138" spans="1:11" ht="5.0999999999999996" customHeight="1" x14ac:dyDescent="0.2">
      <c r="A138" s="80"/>
      <c r="B138" s="106"/>
      <c r="C138" s="22">
        <v>0</v>
      </c>
      <c r="D138" s="22">
        <v>0</v>
      </c>
      <c r="E138" s="118">
        <v>0</v>
      </c>
      <c r="F138" s="119">
        <v>0</v>
      </c>
      <c r="G138" s="22">
        <v>0</v>
      </c>
      <c r="H138" s="114">
        <v>0</v>
      </c>
      <c r="I138" s="119">
        <v>0</v>
      </c>
      <c r="J138" s="22">
        <v>0</v>
      </c>
      <c r="K138" s="118">
        <v>0</v>
      </c>
    </row>
    <row r="139" spans="1:11" ht="13.35" customHeight="1" x14ac:dyDescent="0.2">
      <c r="A139" s="60" t="s">
        <v>177</v>
      </c>
      <c r="B139" s="106"/>
      <c r="C139" s="22">
        <v>0</v>
      </c>
      <c r="D139" s="22">
        <v>0</v>
      </c>
      <c r="E139" s="118">
        <v>0</v>
      </c>
      <c r="F139" s="119">
        <v>0</v>
      </c>
      <c r="G139" s="22">
        <v>0</v>
      </c>
      <c r="H139" s="114">
        <v>0</v>
      </c>
      <c r="I139" s="119">
        <v>0</v>
      </c>
      <c r="J139" s="22">
        <v>0</v>
      </c>
      <c r="K139" s="118">
        <v>0</v>
      </c>
    </row>
    <row r="140" spans="1:11" ht="13.35" customHeight="1" x14ac:dyDescent="0.2">
      <c r="A140" s="57" t="s">
        <v>178</v>
      </c>
      <c r="B140" s="106"/>
      <c r="C140" s="332">
        <v>0</v>
      </c>
      <c r="D140" s="332">
        <v>0</v>
      </c>
      <c r="E140" s="356">
        <v>0</v>
      </c>
      <c r="F140" s="357">
        <v>0</v>
      </c>
      <c r="G140" s="332">
        <v>0</v>
      </c>
      <c r="H140" s="358">
        <v>0</v>
      </c>
      <c r="I140" s="357">
        <v>0</v>
      </c>
      <c r="J140" s="332">
        <v>0</v>
      </c>
      <c r="K140" s="356">
        <v>0</v>
      </c>
    </row>
    <row r="141" spans="1:11" ht="13.35" customHeight="1" x14ac:dyDescent="0.2">
      <c r="A141" s="57" t="s">
        <v>179</v>
      </c>
      <c r="B141" s="106"/>
      <c r="C141" s="22">
        <v>0</v>
      </c>
      <c r="D141" s="22">
        <v>0</v>
      </c>
      <c r="E141" s="22">
        <v>0</v>
      </c>
      <c r="F141" s="21">
        <v>0</v>
      </c>
      <c r="G141" s="22">
        <v>0</v>
      </c>
      <c r="H141" s="23">
        <v>0</v>
      </c>
      <c r="I141" s="117">
        <v>0</v>
      </c>
      <c r="J141" s="22">
        <v>0</v>
      </c>
      <c r="K141" s="23">
        <v>0</v>
      </c>
    </row>
    <row r="142" spans="1:11" ht="13.35" customHeight="1" x14ac:dyDescent="0.2">
      <c r="A142" s="112" t="s">
        <v>180</v>
      </c>
      <c r="B142" s="106"/>
      <c r="C142" s="133">
        <v>0</v>
      </c>
      <c r="D142" s="133">
        <v>0</v>
      </c>
      <c r="E142" s="132">
        <v>0</v>
      </c>
      <c r="F142" s="349">
        <v>0</v>
      </c>
      <c r="G142" s="133">
        <v>0</v>
      </c>
      <c r="H142" s="132">
        <v>0</v>
      </c>
      <c r="I142" s="349">
        <v>0</v>
      </c>
      <c r="J142" s="133">
        <v>0</v>
      </c>
      <c r="K142" s="136">
        <v>0</v>
      </c>
    </row>
    <row r="143" spans="1:11" ht="13.35" customHeight="1" x14ac:dyDescent="0.2">
      <c r="A143" s="112" t="s">
        <v>181</v>
      </c>
      <c r="B143" s="106"/>
      <c r="C143" s="133">
        <v>0</v>
      </c>
      <c r="D143" s="133">
        <v>0</v>
      </c>
      <c r="E143" s="132">
        <v>0</v>
      </c>
      <c r="F143" s="349">
        <v>0</v>
      </c>
      <c r="G143" s="133">
        <v>0</v>
      </c>
      <c r="H143" s="132">
        <v>0</v>
      </c>
      <c r="I143" s="349">
        <v>0</v>
      </c>
      <c r="J143" s="133">
        <v>0</v>
      </c>
      <c r="K143" s="136">
        <v>0</v>
      </c>
    </row>
    <row r="144" spans="1:11" ht="13.35" customHeight="1" x14ac:dyDescent="0.2">
      <c r="A144" s="112" t="s">
        <v>182</v>
      </c>
      <c r="B144" s="106"/>
      <c r="C144" s="133">
        <v>0</v>
      </c>
      <c r="D144" s="133">
        <v>0</v>
      </c>
      <c r="E144" s="132">
        <v>0</v>
      </c>
      <c r="F144" s="349">
        <v>0</v>
      </c>
      <c r="G144" s="133">
        <v>0</v>
      </c>
      <c r="H144" s="132">
        <v>0</v>
      </c>
      <c r="I144" s="349">
        <v>0</v>
      </c>
      <c r="J144" s="133">
        <v>0</v>
      </c>
      <c r="K144" s="136">
        <v>0</v>
      </c>
    </row>
    <row r="145" spans="1:11" ht="13.35" customHeight="1" x14ac:dyDescent="0.2">
      <c r="A145" s="112" t="s">
        <v>183</v>
      </c>
      <c r="B145" s="106"/>
      <c r="C145" s="133">
        <v>0</v>
      </c>
      <c r="D145" s="133">
        <v>0</v>
      </c>
      <c r="E145" s="132">
        <v>0</v>
      </c>
      <c r="F145" s="349">
        <v>0</v>
      </c>
      <c r="G145" s="133">
        <v>0</v>
      </c>
      <c r="H145" s="132">
        <v>0</v>
      </c>
      <c r="I145" s="349">
        <v>0</v>
      </c>
      <c r="J145" s="133">
        <v>0</v>
      </c>
      <c r="K145" s="136">
        <v>0</v>
      </c>
    </row>
    <row r="146" spans="1:11" ht="13.35" customHeight="1" x14ac:dyDescent="0.2">
      <c r="A146" s="112" t="s">
        <v>184</v>
      </c>
      <c r="B146" s="106"/>
      <c r="C146" s="133">
        <v>0</v>
      </c>
      <c r="D146" s="133">
        <v>0</v>
      </c>
      <c r="E146" s="132">
        <v>0</v>
      </c>
      <c r="F146" s="349">
        <v>0</v>
      </c>
      <c r="G146" s="133">
        <v>0</v>
      </c>
      <c r="H146" s="132">
        <v>0</v>
      </c>
      <c r="I146" s="349">
        <v>0</v>
      </c>
      <c r="J146" s="133">
        <v>0</v>
      </c>
      <c r="K146" s="136">
        <v>0</v>
      </c>
    </row>
    <row r="147" spans="1:11" ht="13.35" customHeight="1" x14ac:dyDescent="0.2">
      <c r="A147" s="112" t="s">
        <v>185</v>
      </c>
      <c r="B147" s="106"/>
      <c r="C147" s="133">
        <v>0</v>
      </c>
      <c r="D147" s="133">
        <v>0</v>
      </c>
      <c r="E147" s="132">
        <v>0</v>
      </c>
      <c r="F147" s="349">
        <v>0</v>
      </c>
      <c r="G147" s="133">
        <v>0</v>
      </c>
      <c r="H147" s="132">
        <v>0</v>
      </c>
      <c r="I147" s="349">
        <v>0</v>
      </c>
      <c r="J147" s="133">
        <v>0</v>
      </c>
      <c r="K147" s="136">
        <v>0</v>
      </c>
    </row>
    <row r="148" spans="1:11" ht="5.0999999999999996" customHeight="1" x14ac:dyDescent="0.2">
      <c r="A148" s="80"/>
      <c r="B148" s="106"/>
      <c r="C148" s="34">
        <v>0</v>
      </c>
      <c r="D148" s="34">
        <v>0</v>
      </c>
      <c r="E148" s="107">
        <v>0</v>
      </c>
      <c r="F148" s="108">
        <v>0</v>
      </c>
      <c r="G148" s="34">
        <v>0</v>
      </c>
      <c r="H148" s="109">
        <v>0</v>
      </c>
      <c r="I148" s="108">
        <v>0</v>
      </c>
      <c r="J148" s="34">
        <v>0</v>
      </c>
      <c r="K148" s="107">
        <v>0</v>
      </c>
    </row>
    <row r="149" spans="1:11" ht="13.35" customHeight="1" x14ac:dyDescent="0.2">
      <c r="A149" s="60" t="s">
        <v>186</v>
      </c>
      <c r="B149" s="106"/>
      <c r="C149" s="22">
        <v>0</v>
      </c>
      <c r="D149" s="22">
        <v>0</v>
      </c>
      <c r="E149" s="118">
        <v>0</v>
      </c>
      <c r="F149" s="119">
        <v>0</v>
      </c>
      <c r="G149" s="22">
        <v>0</v>
      </c>
      <c r="H149" s="114">
        <v>0</v>
      </c>
      <c r="I149" s="119">
        <v>0</v>
      </c>
      <c r="J149" s="22">
        <v>0</v>
      </c>
      <c r="K149" s="118">
        <v>0</v>
      </c>
    </row>
    <row r="150" spans="1:11" ht="13.35" customHeight="1" x14ac:dyDescent="0.2">
      <c r="A150" s="57" t="s">
        <v>186</v>
      </c>
      <c r="B150" s="106"/>
      <c r="C150" s="332">
        <v>0</v>
      </c>
      <c r="D150" s="332">
        <v>0</v>
      </c>
      <c r="E150" s="356">
        <v>0</v>
      </c>
      <c r="F150" s="357">
        <v>0</v>
      </c>
      <c r="G150" s="332">
        <v>0</v>
      </c>
      <c r="H150" s="358">
        <v>0</v>
      </c>
      <c r="I150" s="357">
        <v>0</v>
      </c>
      <c r="J150" s="332">
        <v>0</v>
      </c>
      <c r="K150" s="356">
        <v>0</v>
      </c>
    </row>
    <row r="151" spans="1:11" ht="5.0999999999999996" customHeight="1" x14ac:dyDescent="0.2">
      <c r="A151" s="80"/>
      <c r="B151" s="106"/>
      <c r="C151" s="22">
        <v>0</v>
      </c>
      <c r="D151" s="22">
        <v>0</v>
      </c>
      <c r="E151" s="118">
        <v>0</v>
      </c>
      <c r="F151" s="119">
        <v>0</v>
      </c>
      <c r="G151" s="22">
        <v>0</v>
      </c>
      <c r="H151" s="114">
        <v>0</v>
      </c>
      <c r="I151" s="119">
        <v>0</v>
      </c>
      <c r="J151" s="22">
        <v>0</v>
      </c>
      <c r="K151" s="118">
        <v>0</v>
      </c>
    </row>
    <row r="152" spans="1:11" ht="13.35" customHeight="1" x14ac:dyDescent="0.2">
      <c r="A152" s="60" t="s">
        <v>187</v>
      </c>
      <c r="B152" s="106"/>
      <c r="C152" s="22">
        <v>0</v>
      </c>
      <c r="D152" s="22">
        <v>0</v>
      </c>
      <c r="E152" s="118">
        <v>0</v>
      </c>
      <c r="F152" s="119">
        <v>0</v>
      </c>
      <c r="G152" s="22">
        <v>0</v>
      </c>
      <c r="H152" s="114">
        <v>0</v>
      </c>
      <c r="I152" s="119">
        <v>0</v>
      </c>
      <c r="J152" s="22">
        <v>0</v>
      </c>
      <c r="K152" s="118">
        <v>0</v>
      </c>
    </row>
    <row r="153" spans="1:11" ht="13.35" customHeight="1" x14ac:dyDescent="0.2">
      <c r="A153" s="57" t="s">
        <v>187</v>
      </c>
      <c r="B153" s="106"/>
      <c r="C153" s="332">
        <v>0</v>
      </c>
      <c r="D153" s="332">
        <v>0</v>
      </c>
      <c r="E153" s="356">
        <v>0</v>
      </c>
      <c r="F153" s="357">
        <v>0</v>
      </c>
      <c r="G153" s="332">
        <v>0</v>
      </c>
      <c r="H153" s="358">
        <v>0</v>
      </c>
      <c r="I153" s="357">
        <v>0</v>
      </c>
      <c r="J153" s="332">
        <v>0</v>
      </c>
      <c r="K153" s="356">
        <v>0</v>
      </c>
    </row>
    <row r="154" spans="1:11" ht="5.0999999999999996" customHeight="1" x14ac:dyDescent="0.2">
      <c r="A154" s="80"/>
      <c r="B154" s="106"/>
      <c r="C154" s="22">
        <v>0</v>
      </c>
      <c r="D154" s="22">
        <v>0</v>
      </c>
      <c r="E154" s="118">
        <v>0</v>
      </c>
      <c r="F154" s="119">
        <v>0</v>
      </c>
      <c r="G154" s="22">
        <v>0</v>
      </c>
      <c r="H154" s="114">
        <v>0</v>
      </c>
      <c r="I154" s="119">
        <v>0</v>
      </c>
      <c r="J154" s="22">
        <v>0</v>
      </c>
      <c r="K154" s="118">
        <v>0</v>
      </c>
    </row>
    <row r="155" spans="1:11" ht="13.35" customHeight="1" x14ac:dyDescent="0.2">
      <c r="A155" s="60" t="s">
        <v>188</v>
      </c>
      <c r="B155" s="106"/>
      <c r="C155" s="22">
        <v>0</v>
      </c>
      <c r="D155" s="22">
        <v>0</v>
      </c>
      <c r="E155" s="118">
        <v>0</v>
      </c>
      <c r="F155" s="119">
        <v>0</v>
      </c>
      <c r="G155" s="22">
        <v>0</v>
      </c>
      <c r="H155" s="114">
        <v>0</v>
      </c>
      <c r="I155" s="119">
        <v>0</v>
      </c>
      <c r="J155" s="22">
        <v>0</v>
      </c>
      <c r="K155" s="118">
        <v>0</v>
      </c>
    </row>
    <row r="156" spans="1:11" ht="13.35" customHeight="1" x14ac:dyDescent="0.2">
      <c r="A156" s="57" t="s">
        <v>188</v>
      </c>
      <c r="B156" s="106"/>
      <c r="C156" s="332">
        <v>0</v>
      </c>
      <c r="D156" s="332">
        <v>0</v>
      </c>
      <c r="E156" s="356">
        <v>0</v>
      </c>
      <c r="F156" s="357">
        <v>0</v>
      </c>
      <c r="G156" s="332">
        <v>0</v>
      </c>
      <c r="H156" s="358">
        <v>0</v>
      </c>
      <c r="I156" s="357">
        <v>0</v>
      </c>
      <c r="J156" s="332">
        <v>0</v>
      </c>
      <c r="K156" s="356">
        <v>0</v>
      </c>
    </row>
    <row r="157" spans="1:11" ht="5.0999999999999996" customHeight="1" x14ac:dyDescent="0.2">
      <c r="A157" s="80"/>
      <c r="B157" s="106"/>
      <c r="C157" s="22">
        <v>0</v>
      </c>
      <c r="D157" s="22">
        <v>0</v>
      </c>
      <c r="E157" s="118">
        <v>0</v>
      </c>
      <c r="F157" s="119">
        <v>0</v>
      </c>
      <c r="G157" s="22">
        <v>0</v>
      </c>
      <c r="H157" s="114">
        <v>0</v>
      </c>
      <c r="I157" s="119">
        <v>0</v>
      </c>
      <c r="J157" s="22">
        <v>0</v>
      </c>
      <c r="K157" s="118">
        <v>0</v>
      </c>
    </row>
    <row r="158" spans="1:11" ht="13.35" customHeight="1" x14ac:dyDescent="0.2">
      <c r="A158" s="60" t="s">
        <v>189</v>
      </c>
      <c r="B158" s="106"/>
      <c r="C158" s="22">
        <v>0</v>
      </c>
      <c r="D158" s="22">
        <v>0</v>
      </c>
      <c r="E158" s="118">
        <v>0</v>
      </c>
      <c r="F158" s="119">
        <v>0</v>
      </c>
      <c r="G158" s="22">
        <v>0</v>
      </c>
      <c r="H158" s="114">
        <v>0</v>
      </c>
      <c r="I158" s="119">
        <v>0</v>
      </c>
      <c r="J158" s="22">
        <v>0</v>
      </c>
      <c r="K158" s="118">
        <v>0</v>
      </c>
    </row>
    <row r="159" spans="1:11" ht="13.35" customHeight="1" x14ac:dyDescent="0.2">
      <c r="A159" s="57" t="s">
        <v>189</v>
      </c>
      <c r="B159" s="106"/>
      <c r="C159" s="332">
        <v>0</v>
      </c>
      <c r="D159" s="332">
        <v>0</v>
      </c>
      <c r="E159" s="356">
        <v>0</v>
      </c>
      <c r="F159" s="357">
        <v>0</v>
      </c>
      <c r="G159" s="332">
        <v>0</v>
      </c>
      <c r="H159" s="358">
        <v>0</v>
      </c>
      <c r="I159" s="357">
        <v>0</v>
      </c>
      <c r="J159" s="332">
        <v>0</v>
      </c>
      <c r="K159" s="356">
        <v>0</v>
      </c>
    </row>
    <row r="160" spans="1:11" ht="5.0999999999999996" customHeight="1" x14ac:dyDescent="0.2">
      <c r="A160" s="80"/>
      <c r="B160" s="106"/>
      <c r="C160" s="22">
        <v>0</v>
      </c>
      <c r="D160" s="22">
        <v>0</v>
      </c>
      <c r="E160" s="118">
        <v>0</v>
      </c>
      <c r="F160" s="119">
        <v>0</v>
      </c>
      <c r="G160" s="22">
        <v>0</v>
      </c>
      <c r="H160" s="114">
        <v>0</v>
      </c>
      <c r="I160" s="119">
        <v>0</v>
      </c>
      <c r="J160" s="22">
        <v>0</v>
      </c>
      <c r="K160" s="118">
        <v>0</v>
      </c>
    </row>
    <row r="161" spans="1:11" ht="13.35" customHeight="1" x14ac:dyDescent="0.2">
      <c r="A161" s="60" t="s">
        <v>190</v>
      </c>
      <c r="B161" s="106"/>
      <c r="C161" s="22">
        <v>0</v>
      </c>
      <c r="D161" s="22">
        <v>0</v>
      </c>
      <c r="E161" s="118">
        <v>0</v>
      </c>
      <c r="F161" s="119">
        <v>0</v>
      </c>
      <c r="G161" s="22">
        <v>0</v>
      </c>
      <c r="H161" s="114">
        <v>0</v>
      </c>
      <c r="I161" s="119">
        <v>0</v>
      </c>
      <c r="J161" s="22">
        <v>0</v>
      </c>
      <c r="K161" s="118">
        <v>0</v>
      </c>
    </row>
    <row r="162" spans="1:11" ht="13.35" customHeight="1" x14ac:dyDescent="0.2">
      <c r="A162" s="57" t="s">
        <v>190</v>
      </c>
      <c r="B162" s="106"/>
      <c r="C162" s="332">
        <v>0</v>
      </c>
      <c r="D162" s="332">
        <v>0</v>
      </c>
      <c r="E162" s="356">
        <v>0</v>
      </c>
      <c r="F162" s="357">
        <v>0</v>
      </c>
      <c r="G162" s="332">
        <v>0</v>
      </c>
      <c r="H162" s="358">
        <v>0</v>
      </c>
      <c r="I162" s="357">
        <v>0</v>
      </c>
      <c r="J162" s="332">
        <v>0</v>
      </c>
      <c r="K162" s="356">
        <v>0</v>
      </c>
    </row>
    <row r="163" spans="1:11" ht="5.0999999999999996" customHeight="1" x14ac:dyDescent="0.2">
      <c r="A163" s="80"/>
      <c r="B163" s="106"/>
      <c r="C163" s="22">
        <v>0</v>
      </c>
      <c r="D163" s="22">
        <v>0</v>
      </c>
      <c r="E163" s="118">
        <v>0</v>
      </c>
      <c r="F163" s="119">
        <v>0</v>
      </c>
      <c r="G163" s="22">
        <v>0</v>
      </c>
      <c r="H163" s="114">
        <v>0</v>
      </c>
      <c r="I163" s="119">
        <v>0</v>
      </c>
      <c r="J163" s="22">
        <v>0</v>
      </c>
      <c r="K163" s="118">
        <v>0</v>
      </c>
    </row>
    <row r="164" spans="1:11" ht="13.35" customHeight="1" x14ac:dyDescent="0.2">
      <c r="A164" s="60" t="s">
        <v>191</v>
      </c>
      <c r="B164" s="106"/>
      <c r="C164" s="22">
        <v>0</v>
      </c>
      <c r="D164" s="22">
        <v>0</v>
      </c>
      <c r="E164" s="118">
        <v>0</v>
      </c>
      <c r="F164" s="119">
        <v>0</v>
      </c>
      <c r="G164" s="22">
        <v>0</v>
      </c>
      <c r="H164" s="114">
        <v>0</v>
      </c>
      <c r="I164" s="119">
        <v>0</v>
      </c>
      <c r="J164" s="22">
        <v>0</v>
      </c>
      <c r="K164" s="118">
        <v>0</v>
      </c>
    </row>
    <row r="165" spans="1:11" ht="13.35" customHeight="1" x14ac:dyDescent="0.2">
      <c r="A165" s="57" t="s">
        <v>191</v>
      </c>
      <c r="B165" s="106"/>
      <c r="C165" s="332">
        <v>0</v>
      </c>
      <c r="D165" s="332">
        <v>0</v>
      </c>
      <c r="E165" s="356">
        <v>0</v>
      </c>
      <c r="F165" s="357">
        <v>0</v>
      </c>
      <c r="G165" s="332">
        <v>0</v>
      </c>
      <c r="H165" s="358">
        <v>0</v>
      </c>
      <c r="I165" s="357">
        <v>0</v>
      </c>
      <c r="J165" s="332">
        <v>0</v>
      </c>
      <c r="K165" s="356">
        <v>0</v>
      </c>
    </row>
    <row r="166" spans="1:11" ht="5.0999999999999996" customHeight="1" x14ac:dyDescent="0.2">
      <c r="A166" s="80"/>
      <c r="B166" s="106"/>
      <c r="C166" s="22">
        <v>0</v>
      </c>
      <c r="D166" s="22">
        <v>0</v>
      </c>
      <c r="E166" s="118">
        <v>0</v>
      </c>
      <c r="F166" s="119">
        <v>0</v>
      </c>
      <c r="G166" s="22">
        <v>0</v>
      </c>
      <c r="H166" s="114">
        <v>0</v>
      </c>
      <c r="I166" s="119">
        <v>0</v>
      </c>
      <c r="J166" s="22">
        <v>0</v>
      </c>
      <c r="K166" s="118">
        <v>0</v>
      </c>
    </row>
    <row r="167" spans="1:11" ht="13.35" customHeight="1" x14ac:dyDescent="0.2">
      <c r="A167" s="92" t="s">
        <v>496</v>
      </c>
      <c r="B167" s="359">
        <v>1</v>
      </c>
      <c r="C167" s="95">
        <v>0</v>
      </c>
      <c r="D167" s="95">
        <v>0</v>
      </c>
      <c r="E167" s="360">
        <v>0</v>
      </c>
      <c r="F167" s="361">
        <v>0</v>
      </c>
      <c r="G167" s="95">
        <v>0</v>
      </c>
      <c r="H167" s="362">
        <v>0</v>
      </c>
      <c r="I167" s="361">
        <v>0</v>
      </c>
      <c r="J167" s="95">
        <v>0</v>
      </c>
      <c r="K167" s="360">
        <v>0</v>
      </c>
    </row>
    <row r="168" spans="1:11" ht="12.75" customHeight="1" x14ac:dyDescent="0.2">
      <c r="A168" s="96" t="str">
        <f>head27a</f>
        <v>References</v>
      </c>
      <c r="C168" s="79"/>
      <c r="D168" s="79"/>
      <c r="E168" s="79"/>
      <c r="F168" s="79"/>
      <c r="G168" s="79"/>
      <c r="H168" s="79"/>
      <c r="I168" s="79"/>
      <c r="J168" s="79"/>
      <c r="K168" s="79"/>
    </row>
    <row r="169" spans="1:11" ht="11.25" customHeight="1" x14ac:dyDescent="0.2">
      <c r="A169" s="99" t="s">
        <v>488</v>
      </c>
      <c r="C169" s="128"/>
      <c r="D169" s="128"/>
      <c r="E169" s="79"/>
      <c r="F169" s="79"/>
      <c r="G169" s="79"/>
      <c r="H169" s="79"/>
      <c r="I169" s="79"/>
      <c r="J169" s="79"/>
      <c r="K169" s="79"/>
    </row>
    <row r="170" spans="1:11" ht="11.25" customHeight="1" x14ac:dyDescent="0.2"/>
    <row r="171" spans="1:11" ht="11.25" customHeight="1" x14ac:dyDescent="0.2"/>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selection activeCell="D14" sqref="D14"/>
    </sheetView>
  </sheetViews>
  <sheetFormatPr defaultColWidth="9.109375" defaultRowHeight="10.199999999999999" x14ac:dyDescent="0.2"/>
  <cols>
    <col min="1" max="1" width="35.6640625" style="2" customWidth="1"/>
    <col min="2" max="2" width="3.109375" style="62" customWidth="1"/>
    <col min="3" max="14" width="9.6640625" style="2" customWidth="1"/>
    <col min="15" max="15" width="9.88671875" style="2" customWidth="1"/>
    <col min="16" max="18" width="9.44140625" style="2" customWidth="1"/>
    <col min="19" max="20" width="9.88671875" style="2" customWidth="1"/>
    <col min="21" max="16384" width="9.109375" style="2"/>
  </cols>
  <sheetData>
    <row r="1" spans="1:15" ht="13.8" x14ac:dyDescent="0.3">
      <c r="A1" s="1" t="str">
        <f>_MEB12</f>
        <v>Buffalo City Development Agency - Supporting Table SD8 Future financial implications of the capital expenditure budget</v>
      </c>
    </row>
    <row r="2" spans="1:15" ht="36" customHeight="1" x14ac:dyDescent="0.2">
      <c r="A2" s="271" t="str">
        <f>desc</f>
        <v>Description</v>
      </c>
      <c r="B2" s="272" t="str">
        <f>head27</f>
        <v>Ref</v>
      </c>
      <c r="C2" s="5" t="s">
        <v>497</v>
      </c>
      <c r="D2" s="102" t="str">
        <f>Head2</f>
        <v>Current Year 2020/21</v>
      </c>
      <c r="E2" s="445" t="str">
        <f>Head3</f>
        <v>2021/22 Medium Term Revenue &amp; Expenditure Framework</v>
      </c>
      <c r="F2" s="446"/>
      <c r="G2" s="447"/>
      <c r="H2" s="101" t="str">
        <f>Head12</f>
        <v>Forecast 2024/25</v>
      </c>
      <c r="I2" s="5" t="str">
        <f>Head13</f>
        <v>Forecast 2025/26</v>
      </c>
      <c r="J2" s="5" t="str">
        <f>Head14</f>
        <v>Forecast 2026/27</v>
      </c>
      <c r="K2" s="5" t="str">
        <f>Head15</f>
        <v>Forecast 2027/28</v>
      </c>
      <c r="L2" s="5" t="str">
        <f>Head16</f>
        <v>Forecast 2028/29</v>
      </c>
      <c r="M2" s="5" t="str">
        <f>Head17</f>
        <v>Forecast 2029/30</v>
      </c>
      <c r="N2" s="102" t="str">
        <f>Head18</f>
        <v>Forecast 2030/31</v>
      </c>
      <c r="O2" s="363" t="s">
        <v>498</v>
      </c>
    </row>
    <row r="3" spans="1:15" x14ac:dyDescent="0.2">
      <c r="A3" s="364"/>
      <c r="B3" s="365" t="s">
        <v>499</v>
      </c>
      <c r="C3" s="484" t="str">
        <f>Head9</f>
        <v>Budget Year 2021/22</v>
      </c>
      <c r="D3" s="485" t="str">
        <f>Head10</f>
        <v>Budget Year +1 2022/23</v>
      </c>
      <c r="E3" s="487" t="str">
        <f>Head11</f>
        <v>Budget Year +2 2023/24</v>
      </c>
      <c r="F3" s="484" t="str">
        <f>Head12</f>
        <v>Forecast 2024/25</v>
      </c>
      <c r="G3" s="485" t="str">
        <f>Head13</f>
        <v>Forecast 2025/26</v>
      </c>
      <c r="H3" s="451" t="str">
        <f>Head14</f>
        <v>Forecast 2026/27</v>
      </c>
      <c r="I3" s="480" t="str">
        <f>Head48</f>
        <v>Present value</v>
      </c>
      <c r="J3" s="12" t="s">
        <v>500</v>
      </c>
      <c r="K3" s="12" t="s">
        <v>500</v>
      </c>
      <c r="L3" s="12" t="s">
        <v>500</v>
      </c>
      <c r="M3" s="12" t="s">
        <v>500</v>
      </c>
      <c r="N3" s="13" t="s">
        <v>500</v>
      </c>
      <c r="O3" s="366" t="s">
        <v>500</v>
      </c>
    </row>
    <row r="4" spans="1:15" ht="13.5" customHeight="1" x14ac:dyDescent="0.2">
      <c r="A4" s="103" t="s">
        <v>0</v>
      </c>
      <c r="B4" s="367"/>
      <c r="C4" s="452"/>
      <c r="D4" s="486"/>
      <c r="E4" s="488"/>
      <c r="F4" s="452"/>
      <c r="G4" s="486"/>
      <c r="H4" s="452"/>
      <c r="I4" s="481"/>
      <c r="J4" s="368"/>
      <c r="K4" s="368"/>
      <c r="L4" s="368"/>
      <c r="M4" s="368"/>
      <c r="N4" s="369"/>
      <c r="O4" s="370"/>
    </row>
    <row r="5" spans="1:15" x14ac:dyDescent="0.2">
      <c r="A5" s="58" t="s">
        <v>501</v>
      </c>
      <c r="B5" s="106"/>
      <c r="C5" s="371"/>
      <c r="D5" s="372"/>
      <c r="E5" s="373"/>
      <c r="F5" s="371"/>
      <c r="G5" s="374"/>
      <c r="H5" s="372"/>
      <c r="I5" s="371"/>
      <c r="J5" s="371"/>
      <c r="K5" s="371"/>
      <c r="L5" s="371"/>
      <c r="M5" s="371"/>
      <c r="N5" s="374"/>
      <c r="O5" s="375"/>
    </row>
    <row r="6" spans="1:15" ht="11.25" customHeight="1" x14ac:dyDescent="0.2">
      <c r="A6" s="60" t="s">
        <v>502</v>
      </c>
      <c r="B6" s="106">
        <v>2</v>
      </c>
      <c r="C6" s="371"/>
      <c r="D6" s="372"/>
      <c r="E6" s="373"/>
      <c r="F6" s="371"/>
      <c r="G6" s="374"/>
      <c r="H6" s="372"/>
      <c r="I6" s="371"/>
      <c r="J6" s="371"/>
      <c r="K6" s="371"/>
      <c r="L6" s="371"/>
      <c r="M6" s="371"/>
      <c r="N6" s="374"/>
      <c r="O6" s="375"/>
    </row>
    <row r="7" spans="1:15" ht="11.25" customHeight="1" x14ac:dyDescent="0.2">
      <c r="A7" s="376" t="s">
        <v>503</v>
      </c>
      <c r="B7" s="106"/>
      <c r="C7" s="377">
        <v>0</v>
      </c>
      <c r="D7" s="378">
        <v>0</v>
      </c>
      <c r="E7" s="379">
        <v>0</v>
      </c>
      <c r="F7" s="377">
        <v>0</v>
      </c>
      <c r="G7" s="380">
        <v>0</v>
      </c>
      <c r="H7" s="378">
        <v>0</v>
      </c>
      <c r="I7" s="377">
        <v>0</v>
      </c>
      <c r="J7" s="377">
        <v>0</v>
      </c>
      <c r="K7" s="377">
        <v>0</v>
      </c>
      <c r="L7" s="377">
        <v>0</v>
      </c>
      <c r="M7" s="377">
        <v>0</v>
      </c>
      <c r="N7" s="380">
        <v>0</v>
      </c>
      <c r="O7" s="381">
        <f>SUM(C7:N7)</f>
        <v>0</v>
      </c>
    </row>
    <row r="8" spans="1:15" ht="11.25" customHeight="1" x14ac:dyDescent="0.2">
      <c r="A8" s="376" t="s">
        <v>504</v>
      </c>
      <c r="B8" s="106"/>
      <c r="C8" s="331">
        <v>0</v>
      </c>
      <c r="D8" s="355">
        <v>0</v>
      </c>
      <c r="E8" s="354">
        <v>0</v>
      </c>
      <c r="F8" s="331">
        <v>0</v>
      </c>
      <c r="G8" s="353">
        <v>0</v>
      </c>
      <c r="H8" s="355">
        <v>0</v>
      </c>
      <c r="I8" s="331">
        <v>0</v>
      </c>
      <c r="J8" s="331">
        <v>0</v>
      </c>
      <c r="K8" s="331">
        <v>0</v>
      </c>
      <c r="L8" s="331">
        <v>0</v>
      </c>
      <c r="M8" s="331">
        <v>0</v>
      </c>
      <c r="N8" s="353">
        <v>0</v>
      </c>
      <c r="O8" s="381">
        <f>SUM(C8:N8)</f>
        <v>0</v>
      </c>
    </row>
    <row r="9" spans="1:15" ht="11.25" customHeight="1" x14ac:dyDescent="0.2">
      <c r="A9" s="376" t="s">
        <v>505</v>
      </c>
      <c r="B9" s="106"/>
      <c r="C9" s="133">
        <v>0</v>
      </c>
      <c r="D9" s="132">
        <v>0</v>
      </c>
      <c r="E9" s="349">
        <v>0</v>
      </c>
      <c r="F9" s="133">
        <v>0</v>
      </c>
      <c r="G9" s="348">
        <v>0</v>
      </c>
      <c r="H9" s="132">
        <v>0</v>
      </c>
      <c r="I9" s="133">
        <v>0</v>
      </c>
      <c r="J9" s="133">
        <v>0</v>
      </c>
      <c r="K9" s="133">
        <v>0</v>
      </c>
      <c r="L9" s="133">
        <v>0</v>
      </c>
      <c r="M9" s="133">
        <v>0</v>
      </c>
      <c r="N9" s="348">
        <v>0</v>
      </c>
      <c r="O9" s="381">
        <f>SUM(C9:N9)</f>
        <v>0</v>
      </c>
    </row>
    <row r="10" spans="1:15" ht="11.25" customHeight="1" x14ac:dyDescent="0.2">
      <c r="A10" s="58" t="s">
        <v>506</v>
      </c>
      <c r="B10" s="106"/>
      <c r="C10" s="44">
        <v>0</v>
      </c>
      <c r="D10" s="382">
        <v>0</v>
      </c>
      <c r="E10" s="383">
        <v>0</v>
      </c>
      <c r="F10" s="44">
        <v>0</v>
      </c>
      <c r="G10" s="384">
        <v>0</v>
      </c>
      <c r="H10" s="382">
        <v>0</v>
      </c>
      <c r="I10" s="44">
        <v>0</v>
      </c>
      <c r="J10" s="44">
        <v>0</v>
      </c>
      <c r="K10" s="44">
        <v>0</v>
      </c>
      <c r="L10" s="44">
        <v>0</v>
      </c>
      <c r="M10" s="44">
        <v>0</v>
      </c>
      <c r="N10" s="384">
        <v>0</v>
      </c>
      <c r="O10" s="385">
        <f>SUM(C10:N10)</f>
        <v>0</v>
      </c>
    </row>
    <row r="11" spans="1:15" ht="5.0999999999999996" customHeight="1" x14ac:dyDescent="0.2">
      <c r="A11" s="80"/>
      <c r="B11" s="106"/>
      <c r="C11" s="22">
        <v>0</v>
      </c>
      <c r="D11" s="114">
        <v>0</v>
      </c>
      <c r="E11" s="119">
        <v>0</v>
      </c>
      <c r="F11" s="22">
        <v>0</v>
      </c>
      <c r="G11" s="118">
        <v>0</v>
      </c>
      <c r="H11" s="114">
        <v>0</v>
      </c>
      <c r="I11" s="22">
        <v>0</v>
      </c>
      <c r="J11" s="22">
        <v>0</v>
      </c>
      <c r="K11" s="22">
        <v>0</v>
      </c>
      <c r="L11" s="22">
        <v>0</v>
      </c>
      <c r="M11" s="22">
        <v>0</v>
      </c>
      <c r="N11" s="118">
        <v>0</v>
      </c>
      <c r="O11" s="381"/>
    </row>
    <row r="12" spans="1:15" ht="11.25" customHeight="1" x14ac:dyDescent="0.2">
      <c r="A12" s="60" t="s">
        <v>507</v>
      </c>
      <c r="B12" s="106">
        <v>2</v>
      </c>
      <c r="C12" s="22">
        <v>0</v>
      </c>
      <c r="D12" s="114">
        <v>0</v>
      </c>
      <c r="E12" s="119">
        <v>0</v>
      </c>
      <c r="F12" s="22">
        <v>0</v>
      </c>
      <c r="G12" s="118">
        <v>0</v>
      </c>
      <c r="H12" s="114">
        <v>0</v>
      </c>
      <c r="I12" s="22">
        <v>0</v>
      </c>
      <c r="J12" s="22">
        <v>0</v>
      </c>
      <c r="K12" s="22">
        <v>0</v>
      </c>
      <c r="L12" s="22">
        <v>0</v>
      </c>
      <c r="M12" s="22">
        <v>0</v>
      </c>
      <c r="N12" s="118">
        <v>0</v>
      </c>
      <c r="O12" s="381"/>
    </row>
    <row r="13" spans="1:15" ht="11.25" customHeight="1" x14ac:dyDescent="0.2">
      <c r="A13" s="376" t="s">
        <v>503</v>
      </c>
      <c r="B13" s="106"/>
      <c r="C13" s="133">
        <v>0</v>
      </c>
      <c r="D13" s="132">
        <v>0</v>
      </c>
      <c r="E13" s="349">
        <v>0</v>
      </c>
      <c r="F13" s="133">
        <v>0</v>
      </c>
      <c r="G13" s="348">
        <v>0</v>
      </c>
      <c r="H13" s="132">
        <v>0</v>
      </c>
      <c r="I13" s="133">
        <v>0</v>
      </c>
      <c r="J13" s="133">
        <v>0</v>
      </c>
      <c r="K13" s="133">
        <v>0</v>
      </c>
      <c r="L13" s="133">
        <v>0</v>
      </c>
      <c r="M13" s="133">
        <v>0</v>
      </c>
      <c r="N13" s="348">
        <v>0</v>
      </c>
      <c r="O13" s="381">
        <f>SUM(C13:N13)</f>
        <v>0</v>
      </c>
    </row>
    <row r="14" spans="1:15" ht="11.25" customHeight="1" x14ac:dyDescent="0.2">
      <c r="A14" s="376" t="s">
        <v>504</v>
      </c>
      <c r="B14" s="106"/>
      <c r="C14" s="133">
        <v>0</v>
      </c>
      <c r="D14" s="132">
        <v>0</v>
      </c>
      <c r="E14" s="349">
        <v>0</v>
      </c>
      <c r="F14" s="133">
        <v>0</v>
      </c>
      <c r="G14" s="348">
        <v>0</v>
      </c>
      <c r="H14" s="132">
        <v>0</v>
      </c>
      <c r="I14" s="133">
        <v>0</v>
      </c>
      <c r="J14" s="133">
        <v>0</v>
      </c>
      <c r="K14" s="133">
        <v>0</v>
      </c>
      <c r="L14" s="133">
        <v>0</v>
      </c>
      <c r="M14" s="133">
        <v>0</v>
      </c>
      <c r="N14" s="348">
        <v>0</v>
      </c>
      <c r="O14" s="381">
        <f>SUM(C14:N14)</f>
        <v>0</v>
      </c>
    </row>
    <row r="15" spans="1:15" ht="11.25" customHeight="1" x14ac:dyDescent="0.2">
      <c r="A15" s="376" t="s">
        <v>505</v>
      </c>
      <c r="B15" s="106"/>
      <c r="C15" s="133">
        <v>0</v>
      </c>
      <c r="D15" s="132">
        <v>0</v>
      </c>
      <c r="E15" s="349">
        <v>0</v>
      </c>
      <c r="F15" s="133">
        <v>0</v>
      </c>
      <c r="G15" s="348">
        <v>0</v>
      </c>
      <c r="H15" s="132">
        <v>0</v>
      </c>
      <c r="I15" s="133">
        <v>0</v>
      </c>
      <c r="J15" s="133">
        <v>0</v>
      </c>
      <c r="K15" s="133">
        <v>0</v>
      </c>
      <c r="L15" s="133">
        <v>0</v>
      </c>
      <c r="M15" s="133">
        <v>0</v>
      </c>
      <c r="N15" s="348">
        <v>0</v>
      </c>
      <c r="O15" s="381">
        <f>SUM(C15:N15)</f>
        <v>0</v>
      </c>
    </row>
    <row r="16" spans="1:15" ht="11.25" customHeight="1" x14ac:dyDescent="0.2">
      <c r="A16" s="58" t="s">
        <v>508</v>
      </c>
      <c r="B16" s="106"/>
      <c r="C16" s="18">
        <v>0</v>
      </c>
      <c r="D16" s="329">
        <v>0</v>
      </c>
      <c r="E16" s="386">
        <v>0</v>
      </c>
      <c r="F16" s="18">
        <v>0</v>
      </c>
      <c r="G16" s="387">
        <v>0</v>
      </c>
      <c r="H16" s="329">
        <v>0</v>
      </c>
      <c r="I16" s="18">
        <v>0</v>
      </c>
      <c r="J16" s="18">
        <v>0</v>
      </c>
      <c r="K16" s="18">
        <v>0</v>
      </c>
      <c r="L16" s="18">
        <v>0</v>
      </c>
      <c r="M16" s="18">
        <v>0</v>
      </c>
      <c r="N16" s="387">
        <v>0</v>
      </c>
      <c r="O16" s="385">
        <f>SUM(C16:N16)</f>
        <v>0</v>
      </c>
    </row>
    <row r="17" spans="1:15" ht="5.0999999999999996" customHeight="1" x14ac:dyDescent="0.2">
      <c r="A17" s="80"/>
      <c r="B17" s="106"/>
      <c r="C17" s="22">
        <v>0</v>
      </c>
      <c r="D17" s="114">
        <v>0</v>
      </c>
      <c r="E17" s="119">
        <v>0</v>
      </c>
      <c r="F17" s="22">
        <v>0</v>
      </c>
      <c r="G17" s="118">
        <v>0</v>
      </c>
      <c r="H17" s="114">
        <v>0</v>
      </c>
      <c r="I17" s="22">
        <v>0</v>
      </c>
      <c r="J17" s="22">
        <v>0</v>
      </c>
      <c r="K17" s="22">
        <v>0</v>
      </c>
      <c r="L17" s="22">
        <v>0</v>
      </c>
      <c r="M17" s="22">
        <v>0</v>
      </c>
      <c r="N17" s="118">
        <v>0</v>
      </c>
      <c r="O17" s="381"/>
    </row>
    <row r="18" spans="1:15" ht="11.25" customHeight="1" x14ac:dyDescent="0.2">
      <c r="A18" s="60" t="s">
        <v>509</v>
      </c>
      <c r="B18" s="106">
        <v>2</v>
      </c>
      <c r="C18" s="34">
        <v>0</v>
      </c>
      <c r="D18" s="109">
        <v>0</v>
      </c>
      <c r="E18" s="108">
        <v>0</v>
      </c>
      <c r="F18" s="34">
        <v>0</v>
      </c>
      <c r="G18" s="107">
        <v>0</v>
      </c>
      <c r="H18" s="109">
        <v>0</v>
      </c>
      <c r="I18" s="34">
        <v>0</v>
      </c>
      <c r="J18" s="34">
        <v>0</v>
      </c>
      <c r="K18" s="34">
        <v>0</v>
      </c>
      <c r="L18" s="34">
        <v>0</v>
      </c>
      <c r="M18" s="34">
        <v>0</v>
      </c>
      <c r="N18" s="107">
        <v>0</v>
      </c>
      <c r="O18" s="381"/>
    </row>
    <row r="19" spans="1:15" ht="11.25" customHeight="1" x14ac:dyDescent="0.2">
      <c r="A19" s="376" t="s">
        <v>503</v>
      </c>
      <c r="B19" s="106"/>
      <c r="C19" s="133">
        <v>0</v>
      </c>
      <c r="D19" s="132">
        <v>0</v>
      </c>
      <c r="E19" s="349">
        <v>0</v>
      </c>
      <c r="F19" s="133">
        <v>0</v>
      </c>
      <c r="G19" s="348">
        <v>0</v>
      </c>
      <c r="H19" s="132">
        <v>0</v>
      </c>
      <c r="I19" s="133">
        <v>0</v>
      </c>
      <c r="J19" s="133">
        <v>0</v>
      </c>
      <c r="K19" s="133">
        <v>0</v>
      </c>
      <c r="L19" s="133">
        <v>0</v>
      </c>
      <c r="M19" s="133">
        <v>0</v>
      </c>
      <c r="N19" s="348">
        <v>0</v>
      </c>
      <c r="O19" s="381">
        <f>SUM(C19:N19)</f>
        <v>0</v>
      </c>
    </row>
    <row r="20" spans="1:15" ht="11.25" customHeight="1" x14ac:dyDescent="0.2">
      <c r="A20" s="376" t="s">
        <v>504</v>
      </c>
      <c r="B20" s="106"/>
      <c r="C20" s="133">
        <v>0</v>
      </c>
      <c r="D20" s="132">
        <v>0</v>
      </c>
      <c r="E20" s="349">
        <v>0</v>
      </c>
      <c r="F20" s="133">
        <v>0</v>
      </c>
      <c r="G20" s="348">
        <v>0</v>
      </c>
      <c r="H20" s="132">
        <v>0</v>
      </c>
      <c r="I20" s="133">
        <v>0</v>
      </c>
      <c r="J20" s="133">
        <v>0</v>
      </c>
      <c r="K20" s="133">
        <v>0</v>
      </c>
      <c r="L20" s="133">
        <v>0</v>
      </c>
      <c r="M20" s="133">
        <v>0</v>
      </c>
      <c r="N20" s="348">
        <v>0</v>
      </c>
      <c r="O20" s="381">
        <f>SUM(C20:N20)</f>
        <v>0</v>
      </c>
    </row>
    <row r="21" spans="1:15" ht="11.25" customHeight="1" x14ac:dyDescent="0.2">
      <c r="A21" s="376" t="s">
        <v>505</v>
      </c>
      <c r="B21" s="106"/>
      <c r="C21" s="133">
        <v>0</v>
      </c>
      <c r="D21" s="132">
        <v>0</v>
      </c>
      <c r="E21" s="349">
        <v>0</v>
      </c>
      <c r="F21" s="133">
        <v>0</v>
      </c>
      <c r="G21" s="348">
        <v>0</v>
      </c>
      <c r="H21" s="132">
        <v>0</v>
      </c>
      <c r="I21" s="133">
        <v>0</v>
      </c>
      <c r="J21" s="133">
        <v>0</v>
      </c>
      <c r="K21" s="133">
        <v>0</v>
      </c>
      <c r="L21" s="133">
        <v>0</v>
      </c>
      <c r="M21" s="133">
        <v>0</v>
      </c>
      <c r="N21" s="348">
        <v>0</v>
      </c>
      <c r="O21" s="381">
        <f>SUM(C21:N21)</f>
        <v>0</v>
      </c>
    </row>
    <row r="22" spans="1:15" ht="11.25" customHeight="1" x14ac:dyDescent="0.2">
      <c r="A22" s="58" t="s">
        <v>510</v>
      </c>
      <c r="B22" s="106"/>
      <c r="C22" s="18">
        <v>0</v>
      </c>
      <c r="D22" s="329">
        <v>0</v>
      </c>
      <c r="E22" s="386">
        <v>0</v>
      </c>
      <c r="F22" s="18">
        <v>0</v>
      </c>
      <c r="G22" s="387">
        <v>0</v>
      </c>
      <c r="H22" s="329">
        <v>0</v>
      </c>
      <c r="I22" s="18">
        <v>0</v>
      </c>
      <c r="J22" s="18">
        <v>0</v>
      </c>
      <c r="K22" s="18">
        <v>0</v>
      </c>
      <c r="L22" s="18">
        <v>0</v>
      </c>
      <c r="M22" s="18">
        <v>0</v>
      </c>
      <c r="N22" s="387">
        <v>0</v>
      </c>
      <c r="O22" s="385">
        <f>SUM(C22:N22)</f>
        <v>0</v>
      </c>
    </row>
    <row r="23" spans="1:15" ht="5.0999999999999996" customHeight="1" x14ac:dyDescent="0.2">
      <c r="A23" s="80"/>
      <c r="B23" s="106"/>
      <c r="C23" s="22">
        <v>0</v>
      </c>
      <c r="D23" s="114">
        <v>0</v>
      </c>
      <c r="E23" s="119">
        <v>0</v>
      </c>
      <c r="F23" s="22">
        <v>0</v>
      </c>
      <c r="G23" s="118">
        <v>0</v>
      </c>
      <c r="H23" s="114">
        <v>0</v>
      </c>
      <c r="I23" s="22">
        <v>0</v>
      </c>
      <c r="J23" s="22">
        <v>0</v>
      </c>
      <c r="K23" s="22">
        <v>0</v>
      </c>
      <c r="L23" s="22">
        <v>0</v>
      </c>
      <c r="M23" s="22">
        <v>0</v>
      </c>
      <c r="N23" s="118">
        <v>0</v>
      </c>
      <c r="O23" s="381"/>
    </row>
    <row r="24" spans="1:15" ht="11.25" customHeight="1" x14ac:dyDescent="0.2">
      <c r="A24" s="92" t="s">
        <v>511</v>
      </c>
      <c r="B24" s="359"/>
      <c r="C24" s="95">
        <v>0</v>
      </c>
      <c r="D24" s="362">
        <v>0</v>
      </c>
      <c r="E24" s="361">
        <v>0</v>
      </c>
      <c r="F24" s="95">
        <v>0</v>
      </c>
      <c r="G24" s="360">
        <v>0</v>
      </c>
      <c r="H24" s="362">
        <v>0</v>
      </c>
      <c r="I24" s="95">
        <v>0</v>
      </c>
      <c r="J24" s="95">
        <v>0</v>
      </c>
      <c r="K24" s="95">
        <v>0</v>
      </c>
      <c r="L24" s="95">
        <v>0</v>
      </c>
      <c r="M24" s="95">
        <v>0</v>
      </c>
      <c r="N24" s="360">
        <v>0</v>
      </c>
      <c r="O24" s="388">
        <f t="shared" ref="D24:O24" si="0">O16+O22</f>
        <v>0</v>
      </c>
    </row>
    <row r="25" spans="1:15" ht="12.75" customHeight="1" x14ac:dyDescent="0.2">
      <c r="A25" s="150" t="s">
        <v>512</v>
      </c>
      <c r="C25" s="128"/>
      <c r="D25" s="79"/>
      <c r="E25" s="79"/>
      <c r="F25" s="79"/>
      <c r="G25" s="79"/>
    </row>
    <row r="26" spans="1:15" ht="12.75" customHeight="1" x14ac:dyDescent="0.2">
      <c r="A26" s="99" t="s">
        <v>513</v>
      </c>
      <c r="C26" s="128"/>
      <c r="D26" s="79"/>
      <c r="E26" s="79"/>
      <c r="F26" s="79"/>
      <c r="G26" s="79"/>
    </row>
    <row r="27" spans="1:15" ht="24" customHeight="1" x14ac:dyDescent="0.25">
      <c r="A27" s="482" t="s">
        <v>514</v>
      </c>
      <c r="B27" s="483"/>
      <c r="C27" s="483"/>
      <c r="D27" s="483"/>
      <c r="E27" s="483"/>
      <c r="F27" s="483"/>
      <c r="G27" s="483"/>
      <c r="H27" s="483"/>
      <c r="I27" s="483"/>
      <c r="J27" s="483"/>
      <c r="K27" s="483"/>
      <c r="L27" s="483"/>
      <c r="M27" s="483"/>
      <c r="N27" s="483"/>
    </row>
    <row r="28" spans="1:15" ht="11.25" customHeight="1" x14ac:dyDescent="0.2">
      <c r="B28" s="2"/>
    </row>
    <row r="29" spans="1:15" x14ac:dyDescent="0.2">
      <c r="A29" s="138"/>
      <c r="B29" s="2"/>
      <c r="C29" s="389"/>
      <c r="D29" s="389"/>
      <c r="E29" s="389"/>
    </row>
    <row r="30" spans="1:15" ht="11.25" customHeight="1" x14ac:dyDescent="0.2">
      <c r="B30" s="2"/>
    </row>
    <row r="31" spans="1:15" ht="11.25" customHeight="1" x14ac:dyDescent="0.2">
      <c r="B31" s="2"/>
    </row>
    <row r="32" spans="1:15" ht="11.25" customHeight="1" x14ac:dyDescent="0.2">
      <c r="B32" s="2"/>
    </row>
    <row r="33" s="2" customFormat="1" ht="11.25" customHeight="1" x14ac:dyDescent="0.2"/>
    <row r="34" s="2" customFormat="1" ht="11.25" customHeight="1" x14ac:dyDescent="0.2"/>
    <row r="35" s="2" customFormat="1" ht="11.25" customHeight="1" x14ac:dyDescent="0.2"/>
    <row r="36" s="2" customFormat="1" ht="11.25" customHeight="1" x14ac:dyDescent="0.2"/>
    <row r="37" s="2" customFormat="1" ht="11.25" customHeight="1" x14ac:dyDescent="0.2"/>
    <row r="38" s="2" customFormat="1" ht="11.25" customHeight="1" x14ac:dyDescent="0.2"/>
    <row r="39" s="2" customFormat="1" ht="11.25" customHeight="1" x14ac:dyDescent="0.2"/>
    <row r="40" s="2" customFormat="1" ht="11.25" customHeight="1" x14ac:dyDescent="0.2"/>
    <row r="41" s="2" customFormat="1" ht="11.25" customHeight="1" x14ac:dyDescent="0.2"/>
    <row r="42" s="2" customFormat="1" ht="11.25" customHeight="1" x14ac:dyDescent="0.2"/>
    <row r="43" s="2" customFormat="1" ht="11.25" customHeight="1" x14ac:dyDescent="0.2"/>
    <row r="44" s="2" customFormat="1" ht="11.25" customHeight="1" x14ac:dyDescent="0.2"/>
    <row r="45" s="2" customFormat="1" ht="11.25" customHeight="1" x14ac:dyDescent="0.2"/>
    <row r="46" s="2" customFormat="1" ht="11.25" customHeight="1" x14ac:dyDescent="0.2"/>
    <row r="47" s="2" customFormat="1" x14ac:dyDescent="0.2"/>
    <row r="48"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6" customHeight="1" x14ac:dyDescent="0.2"/>
    <row r="55" s="2" customFormat="1" ht="11.25" customHeight="1" x14ac:dyDescent="0.2"/>
    <row r="56" s="2" customFormat="1" ht="11.25" customHeight="1" x14ac:dyDescent="0.2"/>
    <row r="57" s="2" customFormat="1" ht="11.25" customHeight="1" x14ac:dyDescent="0.2"/>
    <row r="58" s="2" customFormat="1" ht="11.25" customHeight="1" x14ac:dyDescent="0.2"/>
    <row r="59" s="2" customFormat="1" ht="11.25" customHeight="1" x14ac:dyDescent="0.2"/>
    <row r="60" s="2" customFormat="1" ht="11.25" customHeight="1" x14ac:dyDescent="0.2"/>
    <row r="61" s="2" customFormat="1" ht="11.25" customHeight="1" x14ac:dyDescent="0.2"/>
    <row r="62" s="2" customFormat="1" ht="11.25" customHeight="1" x14ac:dyDescent="0.2"/>
    <row r="63" s="2" customFormat="1" ht="11.25" customHeight="1" x14ac:dyDescent="0.2"/>
    <row r="64" s="2" customFormat="1" ht="11.25" customHeight="1" x14ac:dyDescent="0.2"/>
    <row r="65" spans="2:9" ht="11.25" customHeight="1" x14ac:dyDescent="0.2">
      <c r="B65" s="2"/>
      <c r="I65" s="390"/>
    </row>
    <row r="66" spans="2:9" ht="11.25" customHeight="1" x14ac:dyDescent="0.2">
      <c r="B66" s="2"/>
    </row>
    <row r="67" spans="2:9" ht="11.25" customHeight="1" x14ac:dyDescent="0.2">
      <c r="B67" s="2"/>
    </row>
    <row r="68" spans="2:9" ht="11.25" customHeight="1" x14ac:dyDescent="0.2">
      <c r="B68" s="2"/>
    </row>
    <row r="69" spans="2:9" x14ac:dyDescent="0.2">
      <c r="B69" s="2"/>
    </row>
    <row r="70" spans="2:9" x14ac:dyDescent="0.2">
      <c r="B70" s="2"/>
    </row>
    <row r="71" spans="2:9" ht="11.25" customHeight="1" x14ac:dyDescent="0.2">
      <c r="B71" s="2"/>
    </row>
    <row r="72" spans="2:9" x14ac:dyDescent="0.2">
      <c r="B72" s="2"/>
    </row>
    <row r="73" spans="2:9" x14ac:dyDescent="0.2">
      <c r="B73" s="2"/>
    </row>
    <row r="74" spans="2:9" x14ac:dyDescent="0.2">
      <c r="B74" s="2"/>
    </row>
    <row r="75" spans="2:9" x14ac:dyDescent="0.2">
      <c r="B75" s="2"/>
    </row>
    <row r="76" spans="2:9" ht="11.25" customHeight="1" x14ac:dyDescent="0.2">
      <c r="B76" s="2"/>
    </row>
    <row r="77" spans="2:9" ht="11.25" customHeight="1" x14ac:dyDescent="0.2">
      <c r="B77" s="2"/>
    </row>
    <row r="78" spans="2:9" ht="11.25" customHeight="1" x14ac:dyDescent="0.2">
      <c r="B78" s="2"/>
    </row>
    <row r="79" spans="2:9" ht="11.25" customHeight="1" x14ac:dyDescent="0.2">
      <c r="B79" s="2"/>
    </row>
    <row r="80" spans="2:9" ht="11.25" customHeight="1" x14ac:dyDescent="0.2">
      <c r="B80" s="2"/>
    </row>
    <row r="81" spans="2:2" ht="11.25" customHeight="1" x14ac:dyDescent="0.2">
      <c r="B81" s="2"/>
    </row>
    <row r="82" spans="2:2" ht="11.25" customHeight="1" x14ac:dyDescent="0.2">
      <c r="B82" s="2"/>
    </row>
    <row r="83" spans="2:2" ht="11.25" customHeight="1" x14ac:dyDescent="0.2">
      <c r="B83" s="2"/>
    </row>
    <row r="84" spans="2:2" ht="11.25" customHeight="1" x14ac:dyDescent="0.2">
      <c r="B84" s="2"/>
    </row>
    <row r="85" spans="2:2" ht="11.25" customHeight="1" x14ac:dyDescent="0.2">
      <c r="B85" s="2"/>
    </row>
    <row r="86" spans="2:2" ht="11.25" customHeight="1" x14ac:dyDescent="0.2">
      <c r="B86" s="2"/>
    </row>
    <row r="87" spans="2:2" ht="11.25" customHeight="1" x14ac:dyDescent="0.2">
      <c r="B87" s="2"/>
    </row>
    <row r="88" spans="2:2" ht="11.25" customHeight="1" x14ac:dyDescent="0.2">
      <c r="B88" s="2"/>
    </row>
    <row r="89" spans="2:2" ht="11.25" customHeight="1" x14ac:dyDescent="0.2">
      <c r="B89" s="2"/>
    </row>
    <row r="90" spans="2:2" ht="11.25" customHeight="1" x14ac:dyDescent="0.2">
      <c r="B90" s="2"/>
    </row>
    <row r="91" spans="2:2" ht="11.25" customHeight="1" x14ac:dyDescent="0.2">
      <c r="B91" s="2"/>
    </row>
    <row r="92" spans="2:2" ht="11.25" customHeight="1" x14ac:dyDescent="0.2">
      <c r="B92" s="2"/>
    </row>
    <row r="93" spans="2:2" ht="11.25" customHeight="1" x14ac:dyDescent="0.2"/>
    <row r="94" spans="2:2" ht="11.25" customHeight="1" x14ac:dyDescent="0.2"/>
    <row r="95" spans="2:2" ht="11.25" customHeight="1" x14ac:dyDescent="0.2"/>
    <row r="96" spans="2:2" ht="11.25" customHeight="1" x14ac:dyDescent="0.2"/>
    <row r="97" ht="11.25" customHeight="1" x14ac:dyDescent="0.2"/>
    <row r="98" ht="11.25" customHeight="1" x14ac:dyDescent="0.2"/>
    <row r="99" ht="11.25" customHeight="1" x14ac:dyDescent="0.2"/>
    <row r="100" ht="11.25" customHeight="1" x14ac:dyDescent="0.2"/>
  </sheetData>
  <mergeCells count="9">
    <mergeCell ref="H3:H4"/>
    <mergeCell ref="I3:I4"/>
    <mergeCell ref="A27:N27"/>
    <mergeCell ref="E2:G2"/>
    <mergeCell ref="C3:C4"/>
    <mergeCell ref="D3:D4"/>
    <mergeCell ref="E3:E4"/>
    <mergeCell ref="F3:F4"/>
    <mergeCell ref="G3: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2:AB288"/>
  <sheetViews>
    <sheetView topLeftCell="A13" workbookViewId="0">
      <selection activeCell="M60" sqref="M60"/>
    </sheetView>
  </sheetViews>
  <sheetFormatPr defaultColWidth="8.6640625" defaultRowHeight="14.4" x14ac:dyDescent="0.3"/>
  <cols>
    <col min="18" max="20" width="9.109375" customWidth="1"/>
    <col min="21" max="21" width="17.6640625" customWidth="1"/>
    <col min="22" max="22" width="18.44140625" style="439" customWidth="1"/>
    <col min="23" max="23" width="9.44140625" style="439" customWidth="1"/>
    <col min="24" max="24" width="12.6640625" style="439" customWidth="1"/>
    <col min="25" max="25" width="9.109375" customWidth="1"/>
    <col min="26" max="26" width="13" customWidth="1"/>
    <col min="27" max="27" width="24.6640625" customWidth="1"/>
    <col min="28" max="35" width="9.109375" customWidth="1"/>
  </cols>
  <sheetData>
    <row r="2" spans="4:28" x14ac:dyDescent="0.3">
      <c r="D2">
        <v>2020</v>
      </c>
    </row>
    <row r="4" spans="4:28" x14ac:dyDescent="0.3">
      <c r="W4" t="s">
        <v>550</v>
      </c>
    </row>
    <row r="5" spans="4:28" x14ac:dyDescent="0.3">
      <c r="W5" t="s">
        <v>551</v>
      </c>
    </row>
    <row r="6" spans="4:28" x14ac:dyDescent="0.3">
      <c r="AA6" s="440"/>
      <c r="AB6" s="111"/>
    </row>
    <row r="7" spans="4:28" x14ac:dyDescent="0.3">
      <c r="V7" t="s">
        <v>552</v>
      </c>
      <c r="AA7" s="440"/>
      <c r="AB7" s="441"/>
    </row>
    <row r="8" spans="4:28" x14ac:dyDescent="0.3">
      <c r="W8" t="s">
        <v>196</v>
      </c>
      <c r="AA8" s="440"/>
      <c r="AB8" s="111"/>
    </row>
    <row r="9" spans="4:28" x14ac:dyDescent="0.3">
      <c r="W9" t="s">
        <v>553</v>
      </c>
      <c r="AA9" s="440"/>
      <c r="AB9" s="111"/>
    </row>
    <row r="10" spans="4:28" x14ac:dyDescent="0.3">
      <c r="AA10" s="440"/>
      <c r="AB10" s="111"/>
    </row>
    <row r="11" spans="4:28" x14ac:dyDescent="0.3">
      <c r="AA11" s="440"/>
      <c r="AB11" s="111"/>
    </row>
    <row r="12" spans="4:28" x14ac:dyDescent="0.3">
      <c r="AA12" s="440"/>
      <c r="AB12" s="111"/>
    </row>
    <row r="13" spans="4:28" x14ac:dyDescent="0.3">
      <c r="AA13" s="440"/>
      <c r="AB13" s="441"/>
    </row>
    <row r="14" spans="4:28" x14ac:dyDescent="0.3">
      <c r="AA14" s="440"/>
      <c r="AB14" s="111"/>
    </row>
    <row r="15" spans="4:28" x14ac:dyDescent="0.3">
      <c r="AA15" s="440"/>
      <c r="AB15" s="111"/>
    </row>
    <row r="16" spans="4:28" x14ac:dyDescent="0.3">
      <c r="AA16" s="440"/>
      <c r="AB16" s="111"/>
    </row>
    <row r="17" spans="22:28" x14ac:dyDescent="0.3">
      <c r="V17" t="s">
        <v>554</v>
      </c>
      <c r="W17">
        <v>2013</v>
      </c>
      <c r="AA17" s="440"/>
      <c r="AB17" s="111"/>
    </row>
    <row r="18" spans="22:28" x14ac:dyDescent="0.3">
      <c r="W18">
        <v>2014</v>
      </c>
      <c r="AA18" s="440"/>
      <c r="AB18" s="111"/>
    </row>
    <row r="19" spans="22:28" x14ac:dyDescent="0.3">
      <c r="W19">
        <v>2015</v>
      </c>
      <c r="AA19" s="440"/>
      <c r="AB19" s="111"/>
    </row>
    <row r="20" spans="22:28" x14ac:dyDescent="0.3">
      <c r="W20">
        <v>2016</v>
      </c>
      <c r="AA20" s="440"/>
      <c r="AB20" s="111"/>
    </row>
    <row r="21" spans="22:28" x14ac:dyDescent="0.3">
      <c r="W21">
        <v>2017</v>
      </c>
      <c r="AA21" s="440"/>
      <c r="AB21" s="111"/>
    </row>
    <row r="22" spans="22:28" x14ac:dyDescent="0.3">
      <c r="W22">
        <v>2018</v>
      </c>
      <c r="AA22" s="440"/>
      <c r="AB22" s="111"/>
    </row>
    <row r="23" spans="22:28" x14ac:dyDescent="0.3">
      <c r="W23">
        <v>2019</v>
      </c>
      <c r="AA23" s="440"/>
      <c r="AB23" s="111"/>
    </row>
    <row r="24" spans="22:28" x14ac:dyDescent="0.3">
      <c r="W24">
        <v>2020</v>
      </c>
      <c r="AA24" s="440"/>
      <c r="AB24" s="111"/>
    </row>
    <row r="25" spans="22:28" x14ac:dyDescent="0.3">
      <c r="W25">
        <v>2021</v>
      </c>
      <c r="AA25" s="440"/>
      <c r="AB25" s="111"/>
    </row>
    <row r="26" spans="22:28" x14ac:dyDescent="0.3">
      <c r="W26">
        <v>2022</v>
      </c>
      <c r="AA26" s="440"/>
      <c r="AB26" s="111"/>
    </row>
    <row r="27" spans="22:28" x14ac:dyDescent="0.3">
      <c r="W27">
        <v>2023</v>
      </c>
      <c r="AA27" s="440"/>
      <c r="AB27" s="111"/>
    </row>
    <row r="28" spans="22:28" x14ac:dyDescent="0.3">
      <c r="W28">
        <v>2024</v>
      </c>
      <c r="AA28" s="440"/>
      <c r="AB28" s="111"/>
    </row>
    <row r="29" spans="22:28" x14ac:dyDescent="0.3">
      <c r="W29">
        <v>2025</v>
      </c>
      <c r="AA29" s="440"/>
      <c r="AB29" s="111"/>
    </row>
    <row r="30" spans="22:28" x14ac:dyDescent="0.3">
      <c r="W30">
        <v>2026</v>
      </c>
      <c r="AA30" s="440"/>
      <c r="AB30" s="111"/>
    </row>
    <row r="31" spans="22:28" x14ac:dyDescent="0.3">
      <c r="W31">
        <v>2027</v>
      </c>
      <c r="AA31" s="440"/>
      <c r="AB31" s="111"/>
    </row>
    <row r="32" spans="22:28" x14ac:dyDescent="0.3">
      <c r="AA32" s="440"/>
      <c r="AB32" s="111"/>
    </row>
    <row r="33" spans="14:28" x14ac:dyDescent="0.3">
      <c r="V33" t="s">
        <v>555</v>
      </c>
      <c r="W33" s="439">
        <v>9</v>
      </c>
      <c r="AA33" s="440"/>
      <c r="AB33" s="111"/>
    </row>
    <row r="34" spans="14:28" x14ac:dyDescent="0.3">
      <c r="V34" t="s">
        <v>556</v>
      </c>
      <c r="W34" s="111">
        <f>INDEX(W17:W26,W33,1)</f>
        <v>2021</v>
      </c>
      <c r="AA34" s="440"/>
    </row>
    <row r="35" spans="14:28" x14ac:dyDescent="0.3">
      <c r="AA35" s="440"/>
    </row>
    <row r="36" spans="14:28" x14ac:dyDescent="0.3">
      <c r="V36" t="s">
        <v>557</v>
      </c>
      <c r="W36" s="443" t="str">
        <f>MTREF&amp;"/"&amp;RIGHT(MTREF,2)+1</f>
        <v>2021/22</v>
      </c>
      <c r="AA36" s="440"/>
      <c r="AB36" s="111"/>
    </row>
    <row r="37" spans="14:28" x14ac:dyDescent="0.3">
      <c r="N37" s="444"/>
      <c r="AA37" s="440"/>
      <c r="AB37" s="111"/>
    </row>
    <row r="38" spans="14:28" x14ac:dyDescent="0.3">
      <c r="N38" s="444"/>
      <c r="AA38" s="440"/>
      <c r="AB38" s="111"/>
    </row>
    <row r="39" spans="14:28" x14ac:dyDescent="0.3">
      <c r="N39" s="444"/>
      <c r="AA39" s="440"/>
      <c r="AB39" s="111"/>
    </row>
    <row r="40" spans="14:28" x14ac:dyDescent="0.3">
      <c r="N40" s="442"/>
      <c r="AA40" s="440"/>
      <c r="AB40" s="111"/>
    </row>
    <row r="41" spans="14:28" x14ac:dyDescent="0.3">
      <c r="AA41" s="440"/>
      <c r="AB41" s="111"/>
    </row>
    <row r="42" spans="14:28" x14ac:dyDescent="0.3">
      <c r="AA42" s="440"/>
      <c r="AB42" s="111"/>
    </row>
    <row r="43" spans="14:28" x14ac:dyDescent="0.3">
      <c r="AA43" s="440"/>
      <c r="AB43" s="111"/>
    </row>
    <row r="44" spans="14:28" x14ac:dyDescent="0.3">
      <c r="AA44" s="440"/>
      <c r="AB44" s="111"/>
    </row>
    <row r="45" spans="14:28" x14ac:dyDescent="0.3">
      <c r="AA45" s="440"/>
      <c r="AB45" s="111"/>
    </row>
    <row r="46" spans="14:28" x14ac:dyDescent="0.3">
      <c r="AA46" s="440"/>
      <c r="AB46" s="111"/>
    </row>
    <row r="47" spans="14:28" x14ac:dyDescent="0.3">
      <c r="AA47" s="440"/>
      <c r="AB47" s="111"/>
    </row>
    <row r="48" spans="14:28" x14ac:dyDescent="0.3">
      <c r="AA48" s="440"/>
      <c r="AB48" s="111"/>
    </row>
    <row r="49" spans="27:28" x14ac:dyDescent="0.3">
      <c r="AA49" s="440"/>
      <c r="AB49" s="111"/>
    </row>
    <row r="50" spans="27:28" x14ac:dyDescent="0.3">
      <c r="AA50" s="440"/>
      <c r="AB50" s="111"/>
    </row>
    <row r="51" spans="27:28" x14ac:dyDescent="0.3">
      <c r="AA51" s="440"/>
      <c r="AB51" s="111"/>
    </row>
    <row r="52" spans="27:28" x14ac:dyDescent="0.3">
      <c r="AA52" s="440"/>
      <c r="AB52" s="111"/>
    </row>
    <row r="53" spans="27:28" x14ac:dyDescent="0.3">
      <c r="AA53" s="440"/>
      <c r="AB53" s="111"/>
    </row>
    <row r="54" spans="27:28" x14ac:dyDescent="0.3">
      <c r="AA54" s="440"/>
      <c r="AB54" s="111"/>
    </row>
    <row r="55" spans="27:28" x14ac:dyDescent="0.3">
      <c r="AA55" s="440"/>
      <c r="AB55" s="111"/>
    </row>
    <row r="56" spans="27:28" x14ac:dyDescent="0.3">
      <c r="AA56" s="440"/>
      <c r="AB56" s="111"/>
    </row>
    <row r="57" spans="27:28" x14ac:dyDescent="0.3">
      <c r="AA57" s="440"/>
      <c r="AB57" s="111"/>
    </row>
    <row r="58" spans="27:28" x14ac:dyDescent="0.3">
      <c r="AA58" s="440"/>
      <c r="AB58" s="111"/>
    </row>
    <row r="59" spans="27:28" x14ac:dyDescent="0.3">
      <c r="AA59" s="440"/>
      <c r="AB59" s="111"/>
    </row>
    <row r="60" spans="27:28" x14ac:dyDescent="0.3">
      <c r="AA60" s="440"/>
      <c r="AB60" s="111"/>
    </row>
    <row r="61" spans="27:28" x14ac:dyDescent="0.3">
      <c r="AA61" s="440"/>
      <c r="AB61" s="111"/>
    </row>
    <row r="62" spans="27:28" x14ac:dyDescent="0.3">
      <c r="AA62" s="440"/>
      <c r="AB62" s="111"/>
    </row>
    <row r="63" spans="27:28" x14ac:dyDescent="0.3">
      <c r="AA63" s="440"/>
      <c r="AB63" s="111"/>
    </row>
    <row r="64" spans="27:28" x14ac:dyDescent="0.3">
      <c r="AA64" s="440"/>
      <c r="AB64" s="111"/>
    </row>
    <row r="65" spans="27:28" x14ac:dyDescent="0.3">
      <c r="AA65" s="440"/>
      <c r="AB65" s="111"/>
    </row>
    <row r="66" spans="27:28" x14ac:dyDescent="0.3">
      <c r="AA66" s="440"/>
      <c r="AB66" s="111"/>
    </row>
    <row r="67" spans="27:28" x14ac:dyDescent="0.3">
      <c r="AA67" s="440"/>
      <c r="AB67" s="111"/>
    </row>
    <row r="68" spans="27:28" x14ac:dyDescent="0.3">
      <c r="AA68" s="440"/>
      <c r="AB68" s="111"/>
    </row>
    <row r="69" spans="27:28" x14ac:dyDescent="0.3">
      <c r="AA69" s="440"/>
      <c r="AB69" s="111"/>
    </row>
    <row r="70" spans="27:28" x14ac:dyDescent="0.3">
      <c r="AA70" s="440"/>
      <c r="AB70" s="111"/>
    </row>
    <row r="71" spans="27:28" x14ac:dyDescent="0.3">
      <c r="AA71" s="440"/>
      <c r="AB71" s="111"/>
    </row>
    <row r="72" spans="27:28" x14ac:dyDescent="0.3">
      <c r="AA72" s="440"/>
      <c r="AB72" s="111"/>
    </row>
    <row r="73" spans="27:28" x14ac:dyDescent="0.3">
      <c r="AA73" s="440"/>
      <c r="AB73" s="111"/>
    </row>
    <row r="74" spans="27:28" x14ac:dyDescent="0.3">
      <c r="AA74" s="440"/>
      <c r="AB74" s="111"/>
    </row>
    <row r="75" spans="27:28" x14ac:dyDescent="0.3">
      <c r="AA75" s="440"/>
      <c r="AB75" s="111"/>
    </row>
    <row r="76" spans="27:28" x14ac:dyDescent="0.3">
      <c r="AA76" s="440"/>
      <c r="AB76" s="111"/>
    </row>
    <row r="77" spans="27:28" x14ac:dyDescent="0.3">
      <c r="AA77" s="440"/>
      <c r="AB77" s="111"/>
    </row>
    <row r="78" spans="27:28" x14ac:dyDescent="0.3">
      <c r="AA78" s="440"/>
      <c r="AB78" s="111"/>
    </row>
    <row r="79" spans="27:28" x14ac:dyDescent="0.3">
      <c r="AA79" s="440"/>
      <c r="AB79" s="111"/>
    </row>
    <row r="80" spans="27:28" x14ac:dyDescent="0.3">
      <c r="AA80" s="440"/>
      <c r="AB80" s="111"/>
    </row>
    <row r="81" spans="27:28" x14ac:dyDescent="0.3">
      <c r="AA81" s="440"/>
      <c r="AB81" s="111"/>
    </row>
    <row r="82" spans="27:28" x14ac:dyDescent="0.3">
      <c r="AA82" s="440"/>
      <c r="AB82" s="111"/>
    </row>
    <row r="83" spans="27:28" x14ac:dyDescent="0.3">
      <c r="AA83" s="440"/>
      <c r="AB83" s="111"/>
    </row>
    <row r="84" spans="27:28" x14ac:dyDescent="0.3">
      <c r="AA84" s="440"/>
      <c r="AB84" s="111"/>
    </row>
    <row r="85" spans="27:28" x14ac:dyDescent="0.3">
      <c r="AA85" s="440"/>
      <c r="AB85" s="111"/>
    </row>
    <row r="86" spans="27:28" x14ac:dyDescent="0.3">
      <c r="AA86" s="440"/>
      <c r="AB86" s="111"/>
    </row>
    <row r="87" spans="27:28" x14ac:dyDescent="0.3">
      <c r="AA87" s="440"/>
      <c r="AB87" s="111"/>
    </row>
    <row r="88" spans="27:28" x14ac:dyDescent="0.3">
      <c r="AA88" s="440"/>
      <c r="AB88" s="111"/>
    </row>
    <row r="89" spans="27:28" x14ac:dyDescent="0.3">
      <c r="AA89" s="440"/>
      <c r="AB89" s="111"/>
    </row>
    <row r="90" spans="27:28" x14ac:dyDescent="0.3">
      <c r="AA90" s="440"/>
      <c r="AB90" s="111"/>
    </row>
    <row r="91" spans="27:28" x14ac:dyDescent="0.3">
      <c r="AA91" s="440"/>
      <c r="AB91" s="111"/>
    </row>
    <row r="92" spans="27:28" x14ac:dyDescent="0.3">
      <c r="AA92" s="440"/>
      <c r="AB92" s="111"/>
    </row>
    <row r="93" spans="27:28" x14ac:dyDescent="0.3">
      <c r="AA93" s="440"/>
      <c r="AB93" s="111"/>
    </row>
    <row r="94" spans="27:28" x14ac:dyDescent="0.3">
      <c r="AA94" s="440"/>
      <c r="AB94" s="111"/>
    </row>
    <row r="95" spans="27:28" x14ac:dyDescent="0.3">
      <c r="AA95" s="440"/>
      <c r="AB95" s="111"/>
    </row>
    <row r="96" spans="27:28" x14ac:dyDescent="0.3">
      <c r="AA96" s="440"/>
      <c r="AB96" s="111"/>
    </row>
    <row r="97" spans="27:28" x14ac:dyDescent="0.3">
      <c r="AA97" s="440"/>
      <c r="AB97" s="111"/>
    </row>
    <row r="98" spans="27:28" x14ac:dyDescent="0.3">
      <c r="AA98" s="440"/>
      <c r="AB98" s="111"/>
    </row>
    <row r="99" spans="27:28" x14ac:dyDescent="0.3">
      <c r="AA99" s="440"/>
      <c r="AB99" s="111"/>
    </row>
    <row r="100" spans="27:28" x14ac:dyDescent="0.3">
      <c r="AA100" s="440"/>
      <c r="AB100" s="111"/>
    </row>
    <row r="101" spans="27:28" x14ac:dyDescent="0.3">
      <c r="AA101" s="440"/>
      <c r="AB101" s="111"/>
    </row>
    <row r="102" spans="27:28" x14ac:dyDescent="0.3">
      <c r="AA102" s="440"/>
      <c r="AB102" s="111"/>
    </row>
    <row r="103" spans="27:28" x14ac:dyDescent="0.3">
      <c r="AA103" s="440"/>
      <c r="AB103" s="111"/>
    </row>
    <row r="104" spans="27:28" x14ac:dyDescent="0.3">
      <c r="AA104" s="440"/>
      <c r="AB104" s="111"/>
    </row>
    <row r="105" spans="27:28" x14ac:dyDescent="0.3">
      <c r="AA105" s="440"/>
      <c r="AB105" s="111"/>
    </row>
    <row r="106" spans="27:28" x14ac:dyDescent="0.3">
      <c r="AA106" s="440"/>
      <c r="AB106" s="111"/>
    </row>
    <row r="107" spans="27:28" x14ac:dyDescent="0.3">
      <c r="AA107" s="440"/>
      <c r="AB107" s="111"/>
    </row>
    <row r="108" spans="27:28" x14ac:dyDescent="0.3">
      <c r="AA108" s="440"/>
      <c r="AB108" s="111"/>
    </row>
    <row r="109" spans="27:28" x14ac:dyDescent="0.3">
      <c r="AA109" s="440"/>
      <c r="AB109" s="111"/>
    </row>
    <row r="110" spans="27:28" x14ac:dyDescent="0.3">
      <c r="AA110" s="440"/>
      <c r="AB110" s="111"/>
    </row>
    <row r="111" spans="27:28" x14ac:dyDescent="0.3">
      <c r="AA111" s="440"/>
      <c r="AB111" s="111"/>
    </row>
    <row r="112" spans="27:28" x14ac:dyDescent="0.3">
      <c r="AA112" s="440"/>
      <c r="AB112" s="111"/>
    </row>
    <row r="113" spans="27:28" x14ac:dyDescent="0.3">
      <c r="AA113" s="440"/>
      <c r="AB113" s="111"/>
    </row>
    <row r="114" spans="27:28" x14ac:dyDescent="0.3">
      <c r="AA114" s="440"/>
      <c r="AB114" s="111"/>
    </row>
    <row r="115" spans="27:28" x14ac:dyDescent="0.3">
      <c r="AA115" s="440"/>
      <c r="AB115" s="111"/>
    </row>
    <row r="116" spans="27:28" x14ac:dyDescent="0.3">
      <c r="AA116" s="440"/>
      <c r="AB116" s="111"/>
    </row>
    <row r="117" spans="27:28" x14ac:dyDescent="0.3">
      <c r="AA117" s="440"/>
      <c r="AB117" s="111"/>
    </row>
    <row r="118" spans="27:28" x14ac:dyDescent="0.3">
      <c r="AA118" s="440"/>
      <c r="AB118" s="111"/>
    </row>
    <row r="119" spans="27:28" x14ac:dyDescent="0.3">
      <c r="AA119" s="440"/>
      <c r="AB119" s="111"/>
    </row>
    <row r="120" spans="27:28" x14ac:dyDescent="0.3">
      <c r="AA120" s="440"/>
      <c r="AB120" s="111"/>
    </row>
    <row r="121" spans="27:28" x14ac:dyDescent="0.3">
      <c r="AA121" s="440"/>
      <c r="AB121" s="111"/>
    </row>
    <row r="122" spans="27:28" x14ac:dyDescent="0.3">
      <c r="AA122" s="440"/>
      <c r="AB122" s="111"/>
    </row>
    <row r="123" spans="27:28" x14ac:dyDescent="0.3">
      <c r="AA123" s="440"/>
      <c r="AB123" s="111"/>
    </row>
    <row r="124" spans="27:28" x14ac:dyDescent="0.3">
      <c r="AA124" s="440"/>
      <c r="AB124" s="111"/>
    </row>
    <row r="125" spans="27:28" x14ac:dyDescent="0.3">
      <c r="AA125" s="440"/>
      <c r="AB125" s="111"/>
    </row>
    <row r="126" spans="27:28" x14ac:dyDescent="0.3">
      <c r="AA126" s="440"/>
      <c r="AB126" s="111"/>
    </row>
    <row r="127" spans="27:28" x14ac:dyDescent="0.3">
      <c r="AA127" s="440"/>
      <c r="AB127" s="111"/>
    </row>
    <row r="128" spans="27:28" x14ac:dyDescent="0.3">
      <c r="AA128" s="440"/>
      <c r="AB128" s="111"/>
    </row>
    <row r="129" spans="27:28" x14ac:dyDescent="0.3">
      <c r="AA129" s="440"/>
      <c r="AB129" s="111"/>
    </row>
    <row r="130" spans="27:28" x14ac:dyDescent="0.3">
      <c r="AA130" s="440"/>
      <c r="AB130" s="111"/>
    </row>
    <row r="131" spans="27:28" x14ac:dyDescent="0.3">
      <c r="AA131" s="440"/>
      <c r="AB131" s="111"/>
    </row>
    <row r="132" spans="27:28" x14ac:dyDescent="0.3">
      <c r="AA132" s="440"/>
      <c r="AB132" s="111"/>
    </row>
    <row r="133" spans="27:28" x14ac:dyDescent="0.3">
      <c r="AA133" s="440"/>
      <c r="AB133" s="111"/>
    </row>
    <row r="134" spans="27:28" x14ac:dyDescent="0.3">
      <c r="AA134" s="440"/>
      <c r="AB134" s="111"/>
    </row>
    <row r="135" spans="27:28" x14ac:dyDescent="0.3">
      <c r="AA135" s="440"/>
      <c r="AB135" s="111"/>
    </row>
    <row r="136" spans="27:28" x14ac:dyDescent="0.3">
      <c r="AA136" s="440"/>
      <c r="AB136" s="111"/>
    </row>
    <row r="137" spans="27:28" x14ac:dyDescent="0.3">
      <c r="AA137" s="440"/>
      <c r="AB137" s="111"/>
    </row>
    <row r="138" spans="27:28" x14ac:dyDescent="0.3">
      <c r="AA138" s="440"/>
      <c r="AB138" s="111"/>
    </row>
    <row r="139" spans="27:28" x14ac:dyDescent="0.3">
      <c r="AA139" s="440"/>
      <c r="AB139" s="111"/>
    </row>
    <row r="140" spans="27:28" x14ac:dyDescent="0.3">
      <c r="AA140" s="440"/>
      <c r="AB140" s="111"/>
    </row>
    <row r="141" spans="27:28" x14ac:dyDescent="0.3">
      <c r="AA141" s="440"/>
      <c r="AB141" s="111"/>
    </row>
    <row r="142" spans="27:28" x14ac:dyDescent="0.3">
      <c r="AA142" s="440"/>
      <c r="AB142" s="111"/>
    </row>
    <row r="143" spans="27:28" x14ac:dyDescent="0.3">
      <c r="AA143" s="440"/>
      <c r="AB143" s="111"/>
    </row>
    <row r="144" spans="27:28" x14ac:dyDescent="0.3">
      <c r="AA144" s="440"/>
      <c r="AB144" s="111"/>
    </row>
    <row r="145" spans="27:28" x14ac:dyDescent="0.3">
      <c r="AA145" s="440"/>
      <c r="AB145" s="111"/>
    </row>
    <row r="146" spans="27:28" x14ac:dyDescent="0.3">
      <c r="AA146" s="440"/>
      <c r="AB146" s="111"/>
    </row>
    <row r="147" spans="27:28" x14ac:dyDescent="0.3">
      <c r="AA147" s="440"/>
      <c r="AB147" s="111"/>
    </row>
    <row r="148" spans="27:28" x14ac:dyDescent="0.3">
      <c r="AA148" s="440"/>
      <c r="AB148" s="111"/>
    </row>
    <row r="149" spans="27:28" x14ac:dyDescent="0.3">
      <c r="AA149" s="440"/>
      <c r="AB149" s="111"/>
    </row>
    <row r="150" spans="27:28" x14ac:dyDescent="0.3">
      <c r="AA150" s="440"/>
      <c r="AB150" s="111"/>
    </row>
    <row r="151" spans="27:28" x14ac:dyDescent="0.3">
      <c r="AA151" s="440"/>
      <c r="AB151" s="111"/>
    </row>
    <row r="152" spans="27:28" x14ac:dyDescent="0.3">
      <c r="AA152" s="440"/>
      <c r="AB152" s="111"/>
    </row>
    <row r="153" spans="27:28" x14ac:dyDescent="0.3">
      <c r="AA153" s="440"/>
      <c r="AB153" s="111"/>
    </row>
    <row r="154" spans="27:28" x14ac:dyDescent="0.3">
      <c r="AA154" s="440"/>
      <c r="AB154" s="111"/>
    </row>
    <row r="155" spans="27:28" x14ac:dyDescent="0.3">
      <c r="AA155" s="440"/>
      <c r="AB155" s="111"/>
    </row>
    <row r="156" spans="27:28" x14ac:dyDescent="0.3">
      <c r="AA156" s="440"/>
      <c r="AB156" s="111"/>
    </row>
    <row r="157" spans="27:28" x14ac:dyDescent="0.3">
      <c r="AA157" s="440"/>
      <c r="AB157" s="111"/>
    </row>
    <row r="158" spans="27:28" x14ac:dyDescent="0.3">
      <c r="AA158" s="440"/>
      <c r="AB158" s="111"/>
    </row>
    <row r="159" spans="27:28" x14ac:dyDescent="0.3">
      <c r="AA159" s="440"/>
      <c r="AB159" s="111"/>
    </row>
    <row r="160" spans="27:28" x14ac:dyDescent="0.3">
      <c r="AA160" s="440"/>
      <c r="AB160" s="111"/>
    </row>
    <row r="161" spans="27:28" x14ac:dyDescent="0.3">
      <c r="AA161" s="440"/>
      <c r="AB161" s="111"/>
    </row>
    <row r="162" spans="27:28" x14ac:dyDescent="0.3">
      <c r="AA162" s="440"/>
      <c r="AB162" s="111"/>
    </row>
    <row r="163" spans="27:28" x14ac:dyDescent="0.3">
      <c r="AA163" s="440"/>
      <c r="AB163" s="111"/>
    </row>
    <row r="164" spans="27:28" x14ac:dyDescent="0.3">
      <c r="AA164" s="440"/>
      <c r="AB164" s="111"/>
    </row>
    <row r="165" spans="27:28" x14ac:dyDescent="0.3">
      <c r="AA165" s="440"/>
      <c r="AB165" s="111"/>
    </row>
    <row r="166" spans="27:28" x14ac:dyDescent="0.3">
      <c r="AA166" s="440"/>
      <c r="AB166" s="111"/>
    </row>
    <row r="167" spans="27:28" x14ac:dyDescent="0.3">
      <c r="AA167" s="440"/>
      <c r="AB167" s="111"/>
    </row>
    <row r="168" spans="27:28" x14ac:dyDescent="0.3">
      <c r="AA168" s="440"/>
      <c r="AB168" s="111"/>
    </row>
    <row r="169" spans="27:28" x14ac:dyDescent="0.3">
      <c r="AA169" s="440"/>
      <c r="AB169" s="111"/>
    </row>
    <row r="170" spans="27:28" x14ac:dyDescent="0.3">
      <c r="AA170" s="440"/>
      <c r="AB170" s="111"/>
    </row>
    <row r="171" spans="27:28" x14ac:dyDescent="0.3">
      <c r="AA171" s="440"/>
      <c r="AB171" s="111"/>
    </row>
    <row r="172" spans="27:28" x14ac:dyDescent="0.3">
      <c r="AA172" s="440"/>
      <c r="AB172" s="111"/>
    </row>
    <row r="173" spans="27:28" x14ac:dyDescent="0.3">
      <c r="AA173" s="440"/>
      <c r="AB173" s="111"/>
    </row>
    <row r="174" spans="27:28" x14ac:dyDescent="0.3">
      <c r="AA174" s="440"/>
      <c r="AB174" s="111"/>
    </row>
    <row r="175" spans="27:28" x14ac:dyDescent="0.3">
      <c r="AA175" s="440"/>
      <c r="AB175" s="111"/>
    </row>
    <row r="176" spans="27:28" x14ac:dyDescent="0.3">
      <c r="AA176" s="440"/>
      <c r="AB176" s="111"/>
    </row>
    <row r="177" spans="27:28" x14ac:dyDescent="0.3">
      <c r="AA177" s="440"/>
      <c r="AB177" s="111"/>
    </row>
    <row r="178" spans="27:28" x14ac:dyDescent="0.3">
      <c r="AA178" s="440"/>
      <c r="AB178" s="111"/>
    </row>
    <row r="179" spans="27:28" x14ac:dyDescent="0.3">
      <c r="AA179" s="440"/>
      <c r="AB179" s="111"/>
    </row>
    <row r="180" spans="27:28" x14ac:dyDescent="0.3">
      <c r="AA180" s="440"/>
      <c r="AB180" s="111"/>
    </row>
    <row r="181" spans="27:28" x14ac:dyDescent="0.3">
      <c r="AA181" s="440"/>
      <c r="AB181" s="111"/>
    </row>
    <row r="182" spans="27:28" x14ac:dyDescent="0.3">
      <c r="AA182" s="440"/>
      <c r="AB182" s="111"/>
    </row>
    <row r="183" spans="27:28" x14ac:dyDescent="0.3">
      <c r="AA183" s="440"/>
      <c r="AB183" s="111"/>
    </row>
    <row r="184" spans="27:28" x14ac:dyDescent="0.3">
      <c r="AA184" s="440"/>
      <c r="AB184" s="111"/>
    </row>
    <row r="185" spans="27:28" x14ac:dyDescent="0.3">
      <c r="AA185" s="440"/>
      <c r="AB185" s="111"/>
    </row>
    <row r="186" spans="27:28" x14ac:dyDescent="0.3">
      <c r="AA186" s="440"/>
      <c r="AB186" s="111"/>
    </row>
    <row r="187" spans="27:28" x14ac:dyDescent="0.3">
      <c r="AA187" s="440"/>
      <c r="AB187" s="111"/>
    </row>
    <row r="188" spans="27:28" x14ac:dyDescent="0.3">
      <c r="AA188" s="440"/>
      <c r="AB188" s="111"/>
    </row>
    <row r="189" spans="27:28" x14ac:dyDescent="0.3">
      <c r="AA189" s="440"/>
      <c r="AB189" s="111"/>
    </row>
    <row r="190" spans="27:28" x14ac:dyDescent="0.3">
      <c r="AA190" s="440"/>
      <c r="AB190" s="111"/>
    </row>
    <row r="191" spans="27:28" x14ac:dyDescent="0.3">
      <c r="AA191" s="440"/>
      <c r="AB191" s="111"/>
    </row>
    <row r="192" spans="27:28" x14ac:dyDescent="0.3">
      <c r="AA192" s="440"/>
      <c r="AB192" s="111"/>
    </row>
    <row r="193" spans="27:28" x14ac:dyDescent="0.3">
      <c r="AA193" s="440"/>
      <c r="AB193" s="111"/>
    </row>
    <row r="194" spans="27:28" x14ac:dyDescent="0.3">
      <c r="AA194" s="440"/>
      <c r="AB194" s="111"/>
    </row>
    <row r="195" spans="27:28" x14ac:dyDescent="0.3">
      <c r="AA195" s="440"/>
      <c r="AB195" s="111"/>
    </row>
    <row r="196" spans="27:28" x14ac:dyDescent="0.3">
      <c r="AA196" s="440"/>
      <c r="AB196" s="111"/>
    </row>
    <row r="197" spans="27:28" x14ac:dyDescent="0.3">
      <c r="AA197" s="440"/>
      <c r="AB197" s="111"/>
    </row>
    <row r="198" spans="27:28" x14ac:dyDescent="0.3">
      <c r="AA198" s="440"/>
      <c r="AB198" s="111"/>
    </row>
    <row r="199" spans="27:28" x14ac:dyDescent="0.3">
      <c r="AA199" s="440"/>
      <c r="AB199" s="111"/>
    </row>
    <row r="200" spans="27:28" x14ac:dyDescent="0.3">
      <c r="AA200" s="440"/>
      <c r="AB200" s="111"/>
    </row>
    <row r="201" spans="27:28" x14ac:dyDescent="0.3">
      <c r="AA201" s="440"/>
      <c r="AB201" s="111"/>
    </row>
    <row r="202" spans="27:28" x14ac:dyDescent="0.3">
      <c r="AA202" s="440"/>
      <c r="AB202" s="111"/>
    </row>
    <row r="203" spans="27:28" x14ac:dyDescent="0.3">
      <c r="AA203" s="440"/>
      <c r="AB203" s="111"/>
    </row>
    <row r="204" spans="27:28" x14ac:dyDescent="0.3">
      <c r="AA204" s="440"/>
      <c r="AB204" s="111"/>
    </row>
    <row r="205" spans="27:28" x14ac:dyDescent="0.3">
      <c r="AA205" s="440"/>
      <c r="AB205" s="111"/>
    </row>
    <row r="206" spans="27:28" x14ac:dyDescent="0.3">
      <c r="AA206" s="440"/>
      <c r="AB206" s="111"/>
    </row>
    <row r="207" spans="27:28" x14ac:dyDescent="0.3">
      <c r="AA207" s="440"/>
      <c r="AB207" s="111"/>
    </row>
    <row r="208" spans="27:28" x14ac:dyDescent="0.3">
      <c r="AA208" s="440"/>
      <c r="AB208" s="111"/>
    </row>
    <row r="209" spans="27:28" x14ac:dyDescent="0.3">
      <c r="AA209" s="440"/>
      <c r="AB209" s="111"/>
    </row>
    <row r="210" spans="27:28" x14ac:dyDescent="0.3">
      <c r="AA210" s="440"/>
      <c r="AB210" s="111"/>
    </row>
    <row r="211" spans="27:28" x14ac:dyDescent="0.3">
      <c r="AA211" s="440"/>
      <c r="AB211" s="111"/>
    </row>
    <row r="212" spans="27:28" x14ac:dyDescent="0.3">
      <c r="AA212" s="440"/>
      <c r="AB212" s="111"/>
    </row>
    <row r="213" spans="27:28" x14ac:dyDescent="0.3">
      <c r="AA213" s="440"/>
      <c r="AB213" s="111"/>
    </row>
    <row r="214" spans="27:28" x14ac:dyDescent="0.3">
      <c r="AA214" s="440"/>
      <c r="AB214" s="111"/>
    </row>
    <row r="215" spans="27:28" x14ac:dyDescent="0.3">
      <c r="AA215" s="440"/>
      <c r="AB215" s="111"/>
    </row>
    <row r="216" spans="27:28" x14ac:dyDescent="0.3">
      <c r="AA216" s="440"/>
      <c r="AB216" s="111"/>
    </row>
    <row r="217" spans="27:28" x14ac:dyDescent="0.3">
      <c r="AA217" s="440"/>
      <c r="AB217" s="111"/>
    </row>
    <row r="218" spans="27:28" x14ac:dyDescent="0.3">
      <c r="AA218" s="440"/>
      <c r="AB218" s="111"/>
    </row>
    <row r="219" spans="27:28" x14ac:dyDescent="0.3">
      <c r="AA219" s="440"/>
      <c r="AB219" s="111"/>
    </row>
    <row r="220" spans="27:28" x14ac:dyDescent="0.3">
      <c r="AA220" s="440"/>
      <c r="AB220" s="111"/>
    </row>
    <row r="221" spans="27:28" x14ac:dyDescent="0.3">
      <c r="AA221" s="440"/>
      <c r="AB221" s="111"/>
    </row>
    <row r="222" spans="27:28" x14ac:dyDescent="0.3">
      <c r="AA222" s="440"/>
      <c r="AB222" s="111"/>
    </row>
    <row r="223" spans="27:28" x14ac:dyDescent="0.3">
      <c r="AA223" s="440"/>
      <c r="AB223" s="111"/>
    </row>
    <row r="224" spans="27:28" x14ac:dyDescent="0.3">
      <c r="AA224" s="440"/>
      <c r="AB224" s="111"/>
    </row>
    <row r="225" spans="27:28" x14ac:dyDescent="0.3">
      <c r="AA225" s="440"/>
      <c r="AB225" s="111"/>
    </row>
    <row r="226" spans="27:28" x14ac:dyDescent="0.3">
      <c r="AA226" s="440"/>
      <c r="AB226" s="111"/>
    </row>
    <row r="227" spans="27:28" x14ac:dyDescent="0.3">
      <c r="AA227" s="440"/>
      <c r="AB227" s="111"/>
    </row>
    <row r="228" spans="27:28" x14ac:dyDescent="0.3">
      <c r="AA228" s="440"/>
      <c r="AB228" s="111"/>
    </row>
    <row r="229" spans="27:28" x14ac:dyDescent="0.3">
      <c r="AA229" s="440"/>
      <c r="AB229" s="111"/>
    </row>
    <row r="230" spans="27:28" x14ac:dyDescent="0.3">
      <c r="AA230" s="440"/>
      <c r="AB230" s="111"/>
    </row>
    <row r="231" spans="27:28" x14ac:dyDescent="0.3">
      <c r="AA231" s="440"/>
      <c r="AB231" s="111"/>
    </row>
    <row r="232" spans="27:28" x14ac:dyDescent="0.3">
      <c r="AA232" s="440"/>
      <c r="AB232" s="111"/>
    </row>
    <row r="233" spans="27:28" x14ac:dyDescent="0.3">
      <c r="AA233" s="440"/>
      <c r="AB233" s="111"/>
    </row>
    <row r="234" spans="27:28" x14ac:dyDescent="0.3">
      <c r="AA234" s="440"/>
      <c r="AB234" s="111"/>
    </row>
    <row r="235" spans="27:28" x14ac:dyDescent="0.3">
      <c r="AA235" s="440"/>
      <c r="AB235" s="111"/>
    </row>
    <row r="236" spans="27:28" x14ac:dyDescent="0.3">
      <c r="AA236" s="440"/>
      <c r="AB236" s="111"/>
    </row>
    <row r="237" spans="27:28" x14ac:dyDescent="0.3">
      <c r="AA237" s="440"/>
      <c r="AB237" s="111"/>
    </row>
    <row r="238" spans="27:28" x14ac:dyDescent="0.3">
      <c r="AA238" s="440"/>
      <c r="AB238" s="111"/>
    </row>
    <row r="239" spans="27:28" x14ac:dyDescent="0.3">
      <c r="AA239" s="440"/>
      <c r="AB239" s="111"/>
    </row>
    <row r="240" spans="27:28" x14ac:dyDescent="0.3">
      <c r="AA240" s="440"/>
      <c r="AB240" s="111"/>
    </row>
    <row r="241" spans="27:28" x14ac:dyDescent="0.3">
      <c r="AA241" s="440"/>
      <c r="AB241" s="111"/>
    </row>
    <row r="242" spans="27:28" x14ac:dyDescent="0.3">
      <c r="AA242" s="440"/>
      <c r="AB242" s="111"/>
    </row>
    <row r="243" spans="27:28" x14ac:dyDescent="0.3">
      <c r="AA243" s="440"/>
      <c r="AB243" s="111"/>
    </row>
    <row r="244" spans="27:28" x14ac:dyDescent="0.3">
      <c r="AA244" s="440"/>
      <c r="AB244" s="111"/>
    </row>
    <row r="245" spans="27:28" x14ac:dyDescent="0.3">
      <c r="AA245" s="440"/>
      <c r="AB245" s="111"/>
    </row>
    <row r="246" spans="27:28" x14ac:dyDescent="0.3">
      <c r="AA246" s="440"/>
      <c r="AB246" s="111"/>
    </row>
    <row r="247" spans="27:28" x14ac:dyDescent="0.3">
      <c r="AA247" s="440"/>
      <c r="AB247" s="111"/>
    </row>
    <row r="248" spans="27:28" x14ac:dyDescent="0.3">
      <c r="AA248" s="440"/>
      <c r="AB248" s="111"/>
    </row>
    <row r="249" spans="27:28" x14ac:dyDescent="0.3">
      <c r="AA249" s="440"/>
      <c r="AB249" s="111"/>
    </row>
    <row r="250" spans="27:28" x14ac:dyDescent="0.3">
      <c r="AA250" s="440"/>
      <c r="AB250" s="111"/>
    </row>
    <row r="251" spans="27:28" x14ac:dyDescent="0.3">
      <c r="AA251" s="440"/>
      <c r="AB251" s="111"/>
    </row>
    <row r="252" spans="27:28" x14ac:dyDescent="0.3">
      <c r="AA252" s="440"/>
      <c r="AB252" s="111"/>
    </row>
    <row r="253" spans="27:28" x14ac:dyDescent="0.3">
      <c r="AA253" s="440"/>
      <c r="AB253" s="111"/>
    </row>
    <row r="254" spans="27:28" x14ac:dyDescent="0.3">
      <c r="AA254" s="440"/>
      <c r="AB254" s="111"/>
    </row>
    <row r="255" spans="27:28" x14ac:dyDescent="0.3">
      <c r="AA255" s="440"/>
      <c r="AB255" s="111"/>
    </row>
    <row r="256" spans="27:28" x14ac:dyDescent="0.3">
      <c r="AA256" s="440"/>
      <c r="AB256" s="111"/>
    </row>
    <row r="257" spans="27:28" x14ac:dyDescent="0.3">
      <c r="AA257" s="440"/>
      <c r="AB257" s="111"/>
    </row>
    <row r="258" spans="27:28" x14ac:dyDescent="0.3">
      <c r="AA258" s="440"/>
      <c r="AB258" s="111"/>
    </row>
    <row r="259" spans="27:28" x14ac:dyDescent="0.3">
      <c r="AA259" s="440"/>
      <c r="AB259" s="111"/>
    </row>
    <row r="260" spans="27:28" x14ac:dyDescent="0.3">
      <c r="AA260" s="440"/>
      <c r="AB260" s="111"/>
    </row>
    <row r="261" spans="27:28" x14ac:dyDescent="0.3">
      <c r="AA261" s="440"/>
      <c r="AB261" s="111"/>
    </row>
    <row r="262" spans="27:28" x14ac:dyDescent="0.3">
      <c r="AA262" s="440"/>
      <c r="AB262" s="111"/>
    </row>
    <row r="263" spans="27:28" x14ac:dyDescent="0.3">
      <c r="AA263" s="440"/>
      <c r="AB263" s="111"/>
    </row>
    <row r="264" spans="27:28" x14ac:dyDescent="0.3">
      <c r="AA264" s="440"/>
      <c r="AB264" s="111"/>
    </row>
    <row r="265" spans="27:28" x14ac:dyDescent="0.3">
      <c r="AA265" s="440"/>
      <c r="AB265" s="111"/>
    </row>
    <row r="266" spans="27:28" x14ac:dyDescent="0.3">
      <c r="AA266" s="440"/>
      <c r="AB266" s="111"/>
    </row>
    <row r="267" spans="27:28" x14ac:dyDescent="0.3">
      <c r="AA267" s="440"/>
      <c r="AB267" s="111"/>
    </row>
    <row r="268" spans="27:28" x14ac:dyDescent="0.3">
      <c r="AA268" s="440"/>
      <c r="AB268" s="111"/>
    </row>
    <row r="269" spans="27:28" x14ac:dyDescent="0.3">
      <c r="AA269" s="440"/>
      <c r="AB269" s="111"/>
    </row>
    <row r="270" spans="27:28" x14ac:dyDescent="0.3">
      <c r="AA270" s="440"/>
      <c r="AB270" s="111"/>
    </row>
    <row r="271" spans="27:28" x14ac:dyDescent="0.3">
      <c r="AA271" s="440"/>
      <c r="AB271" s="111"/>
    </row>
    <row r="272" spans="27:28" x14ac:dyDescent="0.3">
      <c r="AA272" s="440"/>
      <c r="AB272" s="111"/>
    </row>
    <row r="273" spans="27:28" x14ac:dyDescent="0.3">
      <c r="AA273" s="440"/>
      <c r="AB273" s="111"/>
    </row>
    <row r="274" spans="27:28" x14ac:dyDescent="0.3">
      <c r="AA274" s="440"/>
      <c r="AB274" s="111"/>
    </row>
    <row r="275" spans="27:28" x14ac:dyDescent="0.3">
      <c r="AA275" s="440"/>
      <c r="AB275" s="111"/>
    </row>
    <row r="276" spans="27:28" x14ac:dyDescent="0.3">
      <c r="AA276" s="440"/>
      <c r="AB276" s="111"/>
    </row>
    <row r="277" spans="27:28" x14ac:dyDescent="0.3">
      <c r="AA277" s="440"/>
      <c r="AB277" s="111"/>
    </row>
    <row r="278" spans="27:28" x14ac:dyDescent="0.3">
      <c r="AA278" s="440"/>
      <c r="AB278" s="111"/>
    </row>
    <row r="279" spans="27:28" x14ac:dyDescent="0.3">
      <c r="AA279" s="440"/>
      <c r="AB279" s="111"/>
    </row>
    <row r="280" spans="27:28" x14ac:dyDescent="0.3">
      <c r="AA280" s="440"/>
      <c r="AB280" s="111"/>
    </row>
    <row r="281" spans="27:28" x14ac:dyDescent="0.3">
      <c r="AA281" s="440"/>
      <c r="AB281" s="111"/>
    </row>
    <row r="282" spans="27:28" x14ac:dyDescent="0.3">
      <c r="AA282" s="440"/>
      <c r="AB282" s="111"/>
    </row>
    <row r="283" spans="27:28" x14ac:dyDescent="0.3">
      <c r="AA283" s="440"/>
      <c r="AB283" s="111"/>
    </row>
    <row r="284" spans="27:28" x14ac:dyDescent="0.3">
      <c r="AA284" s="440"/>
      <c r="AB284" s="111"/>
    </row>
    <row r="285" spans="27:28" x14ac:dyDescent="0.3">
      <c r="AA285" s="440"/>
      <c r="AB285" s="111"/>
    </row>
    <row r="286" spans="27:28" x14ac:dyDescent="0.3">
      <c r="AA286" s="440"/>
      <c r="AB286" s="111"/>
    </row>
    <row r="287" spans="27:28" x14ac:dyDescent="0.3">
      <c r="AA287" s="440"/>
      <c r="AB287" s="111"/>
    </row>
    <row r="288" spans="27:28" x14ac:dyDescent="0.3">
      <c r="AA288" s="440"/>
      <c r="AB288" s="111"/>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Drop Down 1">
              <controlPr defaultSize="0" autoLine="0" autoPict="0">
                <anchor moveWithCells="1">
                  <from>
                    <xdr:col>5</xdr:col>
                    <xdr:colOff>0</xdr:colOff>
                    <xdr:row>18</xdr:row>
                    <xdr:rowOff>38100</xdr:rowOff>
                  </from>
                  <to>
                    <xdr:col>6</xdr:col>
                    <xdr:colOff>22860</xdr:colOff>
                    <xdr:row>19</xdr:row>
                    <xdr:rowOff>30480</xdr:rowOff>
                  </to>
                </anchor>
              </controlPr>
            </control>
          </mc:Choice>
        </mc:AlternateContent>
        <mc:AlternateContent xmlns:mc="http://schemas.openxmlformats.org/markup-compatibility/2006">
          <mc:Choice Requires="x14">
            <control shapeId="2050" r:id="rId4" name="Drop Down 2">
              <controlPr locked="0" defaultSize="0" autoLine="0" autoPict="0">
                <anchor moveWithCells="1">
                  <from>
                    <xdr:col>5</xdr:col>
                    <xdr:colOff>0</xdr:colOff>
                    <xdr:row>21</xdr:row>
                    <xdr:rowOff>38100</xdr:rowOff>
                  </from>
                  <to>
                    <xdr:col>6</xdr:col>
                    <xdr:colOff>563880</xdr:colOff>
                    <xdr:row>22</xdr:row>
                    <xdr:rowOff>30480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5</xdr:col>
                    <xdr:colOff>0</xdr:colOff>
                    <xdr:row>15</xdr:row>
                    <xdr:rowOff>99060</xdr:rowOff>
                  </from>
                  <to>
                    <xdr:col>6</xdr:col>
                    <xdr:colOff>327660</xdr:colOff>
                    <xdr:row>16</xdr:row>
                    <xdr:rowOff>106680</xdr:rowOff>
                  </to>
                </anchor>
              </controlPr>
            </control>
          </mc:Choice>
        </mc:AlternateContent>
        <mc:AlternateContent xmlns:mc="http://schemas.openxmlformats.org/markup-compatibility/2006">
          <mc:Choice Requires="x14">
            <control shapeId="2052" r:id="rId6" name="Drop Down 4">
              <controlPr defaultSize="0" autoLine="0" autoPict="0">
                <anchor moveWithCells="1">
                  <from>
                    <xdr:col>5</xdr:col>
                    <xdr:colOff>0</xdr:colOff>
                    <xdr:row>4</xdr:row>
                    <xdr:rowOff>99060</xdr:rowOff>
                  </from>
                  <to>
                    <xdr:col>9</xdr:col>
                    <xdr:colOff>266700</xdr:colOff>
                    <xdr:row>5</xdr:row>
                    <xdr:rowOff>106680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abSelected="1" zoomScaleNormal="100" workbookViewId="0">
      <selection activeCell="M11" sqref="M11"/>
    </sheetView>
  </sheetViews>
  <sheetFormatPr defaultColWidth="9.109375" defaultRowHeight="10.199999999999999" x14ac:dyDescent="0.2"/>
  <cols>
    <col min="1" max="1" width="25.6640625" style="2" customWidth="1"/>
    <col min="2" max="2" width="29.44140625" style="62" customWidth="1"/>
    <col min="3" max="3" width="20.33203125" style="2" customWidth="1"/>
    <col min="4" max="4" width="13.33203125" style="2" customWidth="1"/>
    <col min="5" max="5" width="25.88671875" style="2" customWidth="1"/>
    <col min="6" max="6" width="20.6640625" style="2" customWidth="1"/>
    <col min="7" max="7" width="23.109375" style="2" customWidth="1"/>
    <col min="8" max="8" width="21.44140625" style="2" customWidth="1"/>
    <col min="9" max="9" width="21.109375" style="2" customWidth="1"/>
    <col min="10" max="10" width="17.44140625" style="2" customWidth="1"/>
    <col min="11" max="11" width="17.6640625" style="2" customWidth="1"/>
    <col min="12" max="12" width="19.44140625" style="2" customWidth="1"/>
    <col min="13" max="13" width="8.6640625" style="2" customWidth="1"/>
    <col min="14" max="14" width="10.44140625" style="2" customWidth="1"/>
    <col min="15" max="15" width="12.109375" style="2" customWidth="1"/>
    <col min="16" max="16" width="12.88671875" style="2" customWidth="1"/>
    <col min="17" max="17" width="12.33203125" style="2" customWidth="1"/>
    <col min="18" max="18" width="9.88671875" style="2" customWidth="1"/>
    <col min="19" max="21" width="9.44140625" style="2" customWidth="1"/>
    <col min="22" max="22" width="9.88671875" style="2" customWidth="1"/>
    <col min="23" max="25" width="9.44140625" style="2" customWidth="1"/>
    <col min="26" max="27" width="9.88671875" style="2" customWidth="1"/>
    <col min="28" max="16384" width="9.109375" style="2"/>
  </cols>
  <sheetData>
    <row r="1" spans="1:17" ht="13.8" x14ac:dyDescent="0.3">
      <c r="A1" s="1" t="str">
        <f>_MEB13</f>
        <v>Buffalo City Development Agency - Supporting Table SD9 Detailed capital budget</v>
      </c>
    </row>
    <row r="2" spans="1:17" ht="22.35" customHeight="1" x14ac:dyDescent="0.2">
      <c r="A2" s="391" t="s">
        <v>485</v>
      </c>
      <c r="B2" s="392"/>
      <c r="C2" s="392"/>
      <c r="D2" s="392"/>
      <c r="E2" s="393"/>
      <c r="F2" s="393"/>
      <c r="G2" s="393"/>
      <c r="H2" s="393"/>
      <c r="I2" s="393"/>
      <c r="J2" s="393"/>
      <c r="K2" s="393"/>
      <c r="L2" s="394"/>
      <c r="M2" s="489"/>
      <c r="N2" s="469"/>
      <c r="O2" s="445" t="str">
        <f>Head3</f>
        <v>2021/22 Medium Term Revenue &amp; Expenditure Framework</v>
      </c>
      <c r="P2" s="446"/>
      <c r="Q2" s="447"/>
    </row>
    <row r="3" spans="1:17" s="398" customFormat="1" ht="50.25" customHeight="1" x14ac:dyDescent="0.3">
      <c r="A3" s="395" t="s">
        <v>515</v>
      </c>
      <c r="B3" s="274" t="s">
        <v>516</v>
      </c>
      <c r="C3" s="274" t="s">
        <v>517</v>
      </c>
      <c r="D3" s="274" t="s">
        <v>518</v>
      </c>
      <c r="E3" s="274" t="s">
        <v>519</v>
      </c>
      <c r="F3" s="274" t="s">
        <v>520</v>
      </c>
      <c r="G3" s="274" t="s">
        <v>521</v>
      </c>
      <c r="H3" s="274" t="s">
        <v>522</v>
      </c>
      <c r="I3" s="274" t="s">
        <v>523</v>
      </c>
      <c r="J3" s="274" t="s">
        <v>524</v>
      </c>
      <c r="K3" s="274" t="s">
        <v>525</v>
      </c>
      <c r="L3" s="246" t="s">
        <v>526</v>
      </c>
      <c r="M3" s="396" t="str">
        <f>Head5&amp;"    "&amp;Head1</f>
        <v>Audited Outcome    2019/20</v>
      </c>
      <c r="N3" s="397" t="str">
        <f>Head2 &amp; "        "&amp;Head8</f>
        <v>Current Year 2020/21        Full Year Forecast</v>
      </c>
      <c r="O3" s="346" t="str">
        <f>Head9</f>
        <v>Budget Year 2021/22</v>
      </c>
      <c r="P3" s="274" t="str">
        <f>Head10</f>
        <v>Budget Year +1 2022/23</v>
      </c>
      <c r="Q3" s="276" t="str">
        <f>Head11</f>
        <v>Budget Year +2 2023/24</v>
      </c>
    </row>
    <row r="4" spans="1:17" x14ac:dyDescent="0.2">
      <c r="A4" s="399" t="s">
        <v>501</v>
      </c>
      <c r="B4" s="400"/>
      <c r="C4" s="401"/>
      <c r="D4" s="401"/>
      <c r="E4" s="401"/>
      <c r="F4" s="401"/>
      <c r="G4" s="401"/>
      <c r="H4" s="402"/>
      <c r="I4" s="100"/>
      <c r="J4" s="402"/>
      <c r="K4" s="403"/>
      <c r="L4" s="404"/>
      <c r="M4" s="22"/>
      <c r="N4" s="114"/>
      <c r="O4" s="119"/>
      <c r="P4" s="22"/>
      <c r="Q4" s="118"/>
    </row>
    <row r="5" spans="1:17" ht="11.25" customHeight="1" x14ac:dyDescent="0.2">
      <c r="A5" s="405" t="s">
        <v>527</v>
      </c>
      <c r="B5" s="400"/>
      <c r="C5" s="401"/>
      <c r="D5" s="401"/>
      <c r="E5" s="401"/>
      <c r="F5" s="401"/>
      <c r="G5" s="401"/>
      <c r="H5" s="402"/>
      <c r="I5" s="100"/>
      <c r="J5" s="402"/>
      <c r="K5" s="403"/>
      <c r="L5" s="404"/>
      <c r="M5" s="371"/>
      <c r="N5" s="372"/>
      <c r="O5" s="373"/>
      <c r="P5" s="371"/>
      <c r="Q5" s="374"/>
    </row>
    <row r="6" spans="1:17" ht="5.0999999999999996" customHeight="1" x14ac:dyDescent="0.2">
      <c r="A6" s="125"/>
      <c r="B6" s="400"/>
      <c r="C6" s="401"/>
      <c r="D6" s="401"/>
      <c r="E6" s="401"/>
      <c r="F6" s="401"/>
      <c r="G6" s="401"/>
      <c r="H6" s="402"/>
      <c r="I6" s="100"/>
      <c r="J6" s="402"/>
      <c r="K6" s="403"/>
      <c r="L6" s="404"/>
      <c r="M6" s="22"/>
      <c r="N6" s="114"/>
      <c r="O6" s="119"/>
      <c r="P6" s="22"/>
      <c r="Q6" s="118"/>
    </row>
    <row r="7" spans="1:17" ht="11.25" customHeight="1" x14ac:dyDescent="0.2">
      <c r="A7" s="406" t="s">
        <v>528</v>
      </c>
      <c r="B7" s="407"/>
      <c r="C7" s="408"/>
      <c r="D7" s="408"/>
      <c r="E7" s="409"/>
      <c r="F7" s="409"/>
      <c r="G7" s="407"/>
      <c r="H7" s="409"/>
      <c r="I7" s="410"/>
      <c r="J7" s="407"/>
      <c r="K7" s="411"/>
      <c r="L7" s="412"/>
      <c r="M7" s="133"/>
      <c r="N7" s="132"/>
      <c r="O7" s="349"/>
      <c r="P7" s="133"/>
      <c r="Q7" s="348"/>
    </row>
    <row r="8" spans="1:17" ht="11.25" customHeight="1" x14ac:dyDescent="0.2">
      <c r="A8" s="413" t="s">
        <v>529</v>
      </c>
      <c r="B8" s="411"/>
      <c r="C8" s="414"/>
      <c r="D8" s="408"/>
      <c r="E8" s="409"/>
      <c r="F8" s="409"/>
      <c r="G8" s="407"/>
      <c r="H8" s="409"/>
      <c r="I8" s="410"/>
      <c r="J8" s="407"/>
      <c r="K8" s="411"/>
      <c r="L8" s="412"/>
      <c r="M8" s="133"/>
      <c r="N8" s="132"/>
      <c r="O8" s="349"/>
      <c r="P8" s="133"/>
      <c r="Q8" s="348"/>
    </row>
    <row r="9" spans="1:17" ht="5.0999999999999996" customHeight="1" x14ac:dyDescent="0.2">
      <c r="A9" s="415"/>
      <c r="B9" s="411"/>
      <c r="C9" s="414"/>
      <c r="D9" s="408"/>
      <c r="E9" s="409"/>
      <c r="F9" s="409"/>
      <c r="G9" s="407"/>
      <c r="H9" s="409"/>
      <c r="I9" s="410"/>
      <c r="J9" s="407"/>
      <c r="K9" s="411"/>
      <c r="L9" s="412"/>
      <c r="M9" s="133"/>
      <c r="N9" s="132"/>
      <c r="O9" s="349"/>
      <c r="P9" s="133"/>
      <c r="Q9" s="348"/>
    </row>
    <row r="10" spans="1:17" ht="11.25" customHeight="1" x14ac:dyDescent="0.2">
      <c r="A10" s="406" t="s">
        <v>530</v>
      </c>
      <c r="B10" s="411"/>
      <c r="C10" s="414"/>
      <c r="D10" s="408"/>
      <c r="E10" s="409"/>
      <c r="F10" s="409"/>
      <c r="G10" s="407"/>
      <c r="H10" s="409"/>
      <c r="I10" s="410"/>
      <c r="J10" s="407"/>
      <c r="K10" s="411"/>
      <c r="L10" s="412"/>
      <c r="M10" s="133"/>
      <c r="N10" s="132"/>
      <c r="O10" s="349"/>
      <c r="P10" s="133"/>
      <c r="Q10" s="348"/>
    </row>
    <row r="11" spans="1:17" ht="11.25" customHeight="1" x14ac:dyDescent="0.2">
      <c r="A11" s="413" t="s">
        <v>531</v>
      </c>
      <c r="B11" s="411" t="s">
        <v>558</v>
      </c>
      <c r="C11" s="414" t="s">
        <v>560</v>
      </c>
      <c r="D11" s="408" t="s">
        <v>559</v>
      </c>
      <c r="E11" s="409"/>
      <c r="F11" s="409"/>
      <c r="G11" s="407"/>
      <c r="H11" s="409"/>
      <c r="I11" s="410"/>
      <c r="J11" s="407"/>
      <c r="K11" s="411"/>
      <c r="L11" s="412"/>
      <c r="M11" s="133"/>
      <c r="N11" s="132">
        <v>74460</v>
      </c>
      <c r="O11" s="349">
        <v>81906</v>
      </c>
      <c r="P11" s="133">
        <v>65896</v>
      </c>
      <c r="Q11" s="348">
        <v>72486</v>
      </c>
    </row>
    <row r="12" spans="1:17" ht="11.25" customHeight="1" x14ac:dyDescent="0.2">
      <c r="A12" s="413"/>
      <c r="B12" s="411"/>
      <c r="C12" s="414"/>
      <c r="D12" s="408"/>
      <c r="E12" s="409"/>
      <c r="F12" s="409"/>
      <c r="G12" s="407"/>
      <c r="H12" s="409"/>
      <c r="I12" s="410"/>
      <c r="J12" s="407"/>
      <c r="K12" s="411"/>
      <c r="L12" s="412"/>
      <c r="M12" s="133"/>
      <c r="N12" s="132"/>
      <c r="O12" s="349"/>
      <c r="P12" s="133"/>
      <c r="Q12" s="348"/>
    </row>
    <row r="13" spans="1:17" ht="11.25" customHeight="1" x14ac:dyDescent="0.2">
      <c r="A13" s="413"/>
      <c r="B13" s="411"/>
      <c r="C13" s="416"/>
      <c r="D13" s="408"/>
      <c r="E13" s="409"/>
      <c r="F13" s="409"/>
      <c r="G13" s="407"/>
      <c r="H13" s="409"/>
      <c r="I13" s="410"/>
      <c r="J13" s="407"/>
      <c r="K13" s="411"/>
      <c r="L13" s="412"/>
      <c r="M13" s="133"/>
      <c r="N13" s="132"/>
      <c r="O13" s="349"/>
      <c r="P13" s="133"/>
      <c r="Q13" s="348"/>
    </row>
    <row r="14" spans="1:17" ht="11.25" customHeight="1" x14ac:dyDescent="0.2">
      <c r="A14" s="413"/>
      <c r="B14" s="411"/>
      <c r="C14" s="414"/>
      <c r="D14" s="408"/>
      <c r="E14" s="409"/>
      <c r="F14" s="409"/>
      <c r="G14" s="407"/>
      <c r="H14" s="409"/>
      <c r="I14" s="410"/>
      <c r="J14" s="407"/>
      <c r="K14" s="411"/>
      <c r="L14" s="412"/>
      <c r="M14" s="133"/>
      <c r="N14" s="132"/>
      <c r="O14" s="349"/>
      <c r="P14" s="133"/>
      <c r="Q14" s="348"/>
    </row>
    <row r="15" spans="1:17" ht="11.25" customHeight="1" x14ac:dyDescent="0.2">
      <c r="A15" s="413"/>
      <c r="B15" s="411"/>
      <c r="C15" s="414"/>
      <c r="D15" s="408"/>
      <c r="E15" s="409"/>
      <c r="F15" s="409"/>
      <c r="G15" s="407"/>
      <c r="H15" s="409"/>
      <c r="I15" s="410"/>
      <c r="J15" s="407"/>
      <c r="K15" s="411"/>
      <c r="L15" s="412"/>
      <c r="M15" s="133"/>
      <c r="N15" s="132"/>
      <c r="O15" s="349"/>
      <c r="P15" s="133"/>
      <c r="Q15" s="348"/>
    </row>
    <row r="16" spans="1:17" ht="11.25" customHeight="1" x14ac:dyDescent="0.2">
      <c r="A16" s="413"/>
      <c r="B16" s="411"/>
      <c r="C16" s="416"/>
      <c r="D16" s="408"/>
      <c r="E16" s="409"/>
      <c r="F16" s="409"/>
      <c r="G16" s="407"/>
      <c r="H16" s="409"/>
      <c r="I16" s="410"/>
      <c r="J16" s="407"/>
      <c r="K16" s="411"/>
      <c r="L16" s="412"/>
      <c r="M16" s="133"/>
      <c r="N16" s="132"/>
      <c r="O16" s="349"/>
      <c r="P16" s="133"/>
      <c r="Q16" s="348"/>
    </row>
    <row r="17" spans="1:17" ht="11.25" customHeight="1" x14ac:dyDescent="0.2">
      <c r="A17" s="413"/>
      <c r="B17" s="411"/>
      <c r="C17" s="416"/>
      <c r="D17" s="408"/>
      <c r="E17" s="409"/>
      <c r="F17" s="409"/>
      <c r="G17" s="407"/>
      <c r="H17" s="409"/>
      <c r="I17" s="410"/>
      <c r="J17" s="407"/>
      <c r="K17" s="411"/>
      <c r="L17" s="412"/>
      <c r="M17" s="133"/>
      <c r="N17" s="132"/>
      <c r="O17" s="349"/>
      <c r="P17" s="133"/>
      <c r="Q17" s="348"/>
    </row>
    <row r="18" spans="1:17" ht="11.25" customHeight="1" x14ac:dyDescent="0.2">
      <c r="A18" s="415"/>
      <c r="B18" s="411"/>
      <c r="C18" s="416"/>
      <c r="D18" s="408"/>
      <c r="E18" s="409"/>
      <c r="F18" s="409"/>
      <c r="G18" s="407"/>
      <c r="H18" s="409"/>
      <c r="I18" s="410"/>
      <c r="J18" s="407"/>
      <c r="K18" s="411"/>
      <c r="L18" s="412"/>
      <c r="M18" s="133"/>
      <c r="N18" s="132"/>
      <c r="O18" s="349"/>
      <c r="P18" s="133"/>
      <c r="Q18" s="348"/>
    </row>
    <row r="19" spans="1:17" x14ac:dyDescent="0.2">
      <c r="A19" s="417" t="s">
        <v>532</v>
      </c>
      <c r="B19" s="418"/>
      <c r="C19" s="419"/>
      <c r="D19" s="419"/>
      <c r="E19" s="419"/>
      <c r="F19" s="419"/>
      <c r="G19" s="419"/>
      <c r="H19" s="419"/>
      <c r="I19" s="419"/>
      <c r="J19" s="419"/>
      <c r="K19" s="419"/>
      <c r="L19" s="420"/>
      <c r="M19" s="30">
        <f>SUM(M11:M18)</f>
        <v>0</v>
      </c>
      <c r="N19" s="31">
        <f>SUM(N11:N18)</f>
        <v>74460</v>
      </c>
      <c r="O19" s="29">
        <f>SUM(O11:O18)</f>
        <v>81906</v>
      </c>
      <c r="P19" s="30">
        <f>SUM(P11:P18)</f>
        <v>65896</v>
      </c>
      <c r="Q19" s="31">
        <f>SUM(Q11:Q18)</f>
        <v>72486</v>
      </c>
    </row>
    <row r="20" spans="1:17" x14ac:dyDescent="0.2">
      <c r="A20" s="99" t="s">
        <v>533</v>
      </c>
    </row>
    <row r="21" spans="1:17" x14ac:dyDescent="0.2">
      <c r="A21" s="99" t="s">
        <v>534</v>
      </c>
    </row>
    <row r="22" spans="1:17" x14ac:dyDescent="0.2">
      <c r="A22" s="99" t="s">
        <v>535</v>
      </c>
    </row>
    <row r="23" spans="1:17" ht="13.8" x14ac:dyDescent="0.3">
      <c r="A23" s="1"/>
    </row>
    <row r="24" spans="1:17" ht="13.8" x14ac:dyDescent="0.3">
      <c r="A24" s="1"/>
    </row>
    <row r="25" spans="1:17" ht="13.8" x14ac:dyDescent="0.3">
      <c r="A25" s="1"/>
    </row>
    <row r="26" spans="1:17" ht="13.8" x14ac:dyDescent="0.3">
      <c r="A26" s="1"/>
    </row>
    <row r="27" spans="1:17" ht="13.8" x14ac:dyDescent="0.3">
      <c r="A27" s="1"/>
    </row>
    <row r="28" spans="1:17" ht="13.8" x14ac:dyDescent="0.3">
      <c r="A28" s="1"/>
    </row>
    <row r="29" spans="1:17" ht="13.8" x14ac:dyDescent="0.3">
      <c r="A29" s="1"/>
    </row>
    <row r="30" spans="1:17" ht="13.8" x14ac:dyDescent="0.3">
      <c r="A30" s="1"/>
    </row>
    <row r="31" spans="1:17" ht="13.8" x14ac:dyDescent="0.3">
      <c r="A31" s="1"/>
    </row>
    <row r="32" spans="1:17" ht="13.8" x14ac:dyDescent="0.3">
      <c r="A32" s="1"/>
    </row>
    <row r="33" spans="1:2" ht="13.8" x14ac:dyDescent="0.3">
      <c r="A33" s="1"/>
    </row>
    <row r="34" spans="1:2" ht="13.8" x14ac:dyDescent="0.3">
      <c r="A34" s="1"/>
    </row>
    <row r="35" spans="1:2" ht="12.75" customHeight="1" x14ac:dyDescent="0.2">
      <c r="B35" s="2"/>
    </row>
    <row r="36" spans="1:2" ht="12.75" customHeight="1" x14ac:dyDescent="0.2">
      <c r="B36" s="2"/>
    </row>
    <row r="37" spans="1:2" ht="12.75" customHeight="1" x14ac:dyDescent="0.2">
      <c r="B37" s="2"/>
    </row>
    <row r="38" spans="1:2" ht="12.75" customHeight="1" x14ac:dyDescent="0.2">
      <c r="B38" s="2"/>
    </row>
    <row r="39" spans="1:2" ht="11.25" customHeight="1" x14ac:dyDescent="0.2">
      <c r="B39" s="2"/>
    </row>
    <row r="40" spans="1:2" x14ac:dyDescent="0.2">
      <c r="B40" s="2"/>
    </row>
    <row r="41" spans="1:2" ht="11.25" customHeight="1" x14ac:dyDescent="0.2">
      <c r="B41" s="2"/>
    </row>
    <row r="42" spans="1:2" ht="11.25" customHeight="1" x14ac:dyDescent="0.2">
      <c r="B42" s="2"/>
    </row>
    <row r="43" spans="1:2" ht="11.25" customHeight="1" x14ac:dyDescent="0.2">
      <c r="B43" s="2"/>
    </row>
    <row r="44" spans="1:2" ht="11.25" customHeight="1" x14ac:dyDescent="0.2">
      <c r="B44" s="2"/>
    </row>
    <row r="45" spans="1:2" ht="11.25" customHeight="1" x14ac:dyDescent="0.2">
      <c r="B45" s="2"/>
    </row>
    <row r="46" spans="1:2" ht="11.25" customHeight="1" x14ac:dyDescent="0.2">
      <c r="B46" s="2"/>
    </row>
    <row r="47" spans="1:2" ht="11.25" customHeight="1" x14ac:dyDescent="0.2">
      <c r="B47" s="2"/>
    </row>
    <row r="48" spans="1:2" ht="11.25" customHeight="1" x14ac:dyDescent="0.2">
      <c r="B48" s="2"/>
    </row>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s="2" customFormat="1" ht="11.25" customHeight="1" x14ac:dyDescent="0.2"/>
    <row r="59" s="2" customFormat="1" ht="11.25" customHeight="1" x14ac:dyDescent="0.2"/>
    <row r="60" s="2" customFormat="1" ht="11.25" customHeight="1" x14ac:dyDescent="0.2"/>
    <row r="61" s="2" customFormat="1" ht="11.25" customHeight="1" x14ac:dyDescent="0.2"/>
    <row r="62" s="2" customFormat="1" ht="11.25" customHeight="1" x14ac:dyDescent="0.2"/>
    <row r="63" s="2" customFormat="1" ht="11.25" customHeight="1" x14ac:dyDescent="0.2"/>
    <row r="64" s="2" customFormat="1" x14ac:dyDescent="0.2"/>
    <row r="65" s="2" customFormat="1" x14ac:dyDescent="0.2"/>
    <row r="66" s="2" customFormat="1" ht="11.25" customHeight="1" x14ac:dyDescent="0.2"/>
    <row r="67" s="2" customFormat="1" ht="22.5" customHeight="1" x14ac:dyDescent="0.2"/>
    <row r="68" s="2" customFormat="1" x14ac:dyDescent="0.2"/>
    <row r="69" s="2" customFormat="1" x14ac:dyDescent="0.2"/>
    <row r="70" s="2" customFormat="1" ht="11.25" customHeight="1" x14ac:dyDescent="0.2"/>
    <row r="71" s="2" customFormat="1" ht="11.25" customHeight="1" x14ac:dyDescent="0.2"/>
    <row r="72" s="2" customFormat="1" ht="11.25" customHeight="1" x14ac:dyDescent="0.2"/>
    <row r="73" s="2" customFormat="1" ht="11.25" customHeight="1" x14ac:dyDescent="0.2"/>
    <row r="74" s="2" customFormat="1" ht="11.25" customHeight="1" x14ac:dyDescent="0.2"/>
    <row r="75" s="2" customFormat="1" ht="11.25" customHeight="1" x14ac:dyDescent="0.2"/>
    <row r="76" s="2" customFormat="1" ht="11.25" customHeight="1" x14ac:dyDescent="0.2"/>
    <row r="77" s="2" customFormat="1" ht="11.25" customHeight="1" x14ac:dyDescent="0.2"/>
    <row r="78" s="2" customFormat="1" ht="11.25" customHeight="1" x14ac:dyDescent="0.2"/>
    <row r="79" s="2" customFormat="1" ht="11.25" customHeight="1" x14ac:dyDescent="0.2"/>
    <row r="80" s="2" customFormat="1" ht="11.25" customHeight="1" x14ac:dyDescent="0.2"/>
    <row r="81" s="2" customFormat="1" ht="11.25" customHeight="1" x14ac:dyDescent="0.2"/>
    <row r="82" s="2" customFormat="1" ht="11.25" customHeight="1" x14ac:dyDescent="0.2"/>
    <row r="83" s="2" customFormat="1" ht="11.25" customHeight="1" x14ac:dyDescent="0.2"/>
    <row r="84" s="2" customFormat="1" ht="11.25" customHeight="1" x14ac:dyDescent="0.2"/>
    <row r="85" s="2" customFormat="1" ht="11.25" customHeight="1" x14ac:dyDescent="0.2"/>
    <row r="86" s="2" customFormat="1" ht="11.25" customHeight="1" x14ac:dyDescent="0.2"/>
    <row r="87" s="2" customFormat="1" ht="11.25" customHeight="1" x14ac:dyDescent="0.2"/>
    <row r="88" s="2" customFormat="1" ht="11.25" customHeight="1" x14ac:dyDescent="0.2"/>
    <row r="89" s="2" customFormat="1" ht="11.25" customHeight="1" x14ac:dyDescent="0.2"/>
    <row r="90" s="2" customFormat="1" ht="11.25" customHeight="1" x14ac:dyDescent="0.2"/>
    <row r="91" s="2" customFormat="1" ht="11.25" customHeight="1" x14ac:dyDescent="0.2"/>
    <row r="92" s="2" customFormat="1" ht="11.25" customHeight="1" x14ac:dyDescent="0.2"/>
    <row r="93" s="2" customFormat="1" ht="11.25" customHeight="1" x14ac:dyDescent="0.2"/>
    <row r="94" s="2" customFormat="1" ht="11.25" customHeight="1" x14ac:dyDescent="0.2"/>
    <row r="95" s="2" customFormat="1" ht="11.25" customHeight="1" x14ac:dyDescent="0.2"/>
    <row r="96" s="2" customFormat="1" ht="11.25" customHeight="1" x14ac:dyDescent="0.2"/>
    <row r="97" s="2" customFormat="1" ht="11.25" customHeight="1" x14ac:dyDescent="0.2"/>
    <row r="98" s="2" customFormat="1" ht="11.25" customHeight="1" x14ac:dyDescent="0.2"/>
    <row r="99" s="2" customFormat="1" ht="11.25" customHeight="1" x14ac:dyDescent="0.2"/>
    <row r="100" s="2" customFormat="1" ht="11.25" customHeight="1" x14ac:dyDescent="0.2"/>
    <row r="101" s="2" customFormat="1" ht="11.25" customHeight="1" x14ac:dyDescent="0.2"/>
    <row r="102" s="2" customFormat="1" ht="11.25" customHeight="1" x14ac:dyDescent="0.2"/>
    <row r="103" s="2" customFormat="1" ht="11.25" customHeight="1" x14ac:dyDescent="0.2"/>
    <row r="104" s="2" customFormat="1" ht="11.25" customHeight="1" x14ac:dyDescent="0.2"/>
    <row r="105" s="2" customFormat="1" ht="11.25" customHeight="1" x14ac:dyDescent="0.2"/>
    <row r="106" s="2" customFormat="1" ht="11.25" customHeigh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sheetData>
  <mergeCells count="2">
    <mergeCell ref="M2:N2"/>
    <mergeCell ref="O2:Q2"/>
  </mergeCells>
  <dataValidations count="5">
    <dataValidation type="list" allowBlank="1" showInputMessage="1" showErrorMessage="1" promptTitle="Select Asset Class" prompt="Select asset class from list" sqref="SZ7:SZ18 ACV7:ACV18 AMR7:AMR18 AWN7:AWN18 BGJ7:BGJ18 BQF7:BQF18 CAB7:CAB18 CJX7:CJX18 CTT7:CTT18 DDP7:DDP18 DNL7:DNL18 DXH7:DXH18 EHD7:EHD18 EQZ7:EQZ18 FAV7:FAV18 FKR7:FKR18 FUN7:FUN18 GEJ7:GEJ18 GOF7:GOF18 GYB7:GYB18 HHX7:HHX18 HRT7:HRT18 IBP7:IBP18 ILL7:ILL18 IVH7:IVH18 JFD7:JFD18 JOZ7:JOZ18 JYV7:JYV18 KIR7:KIR18 KSN7:KSN18 LCJ7:LCJ18 LMF7:LMF18 LWB7:LWB18 MFX7:MFX18 MPT7:MPT18 MZP7:MZP18 NJL7:NJL18 NTH7:NTH18 ODD7:ODD18 OMZ7:OMZ18 OWV7:OWV18 PGR7:PGR18 PQN7:PQN18 QAJ7:QAJ18 QKF7:QKF18 QUB7:QUB18 RDX7:RDX18 RNT7:RNT18 RXP7:RXP18 SHL7:SHL18 SRH7:SRH18 TBD7:TBD18 TKZ7:TKZ18 TUV7:TUV18 UER7:UER18 UON7:UON18 UYJ7:UYJ18 VIF7:VIF18 VSB7:VSB18 WBX7:WBX18 WLT7:WLT18 WVP7:WVP18 H7:H18 JD7:JD18">
      <formula1>asset_class1</formula1>
    </dataValidation>
    <dataValidation type="list" allowBlank="1" showInputMessage="1" showErrorMessage="1" promptTitle="Select Asset Sub-Class" prompt="Select asset sub class from list" sqref="TA7:TA18 ACW7:ACW18 AMS7:AMS18 AWO7:AWO18 BGK7:BGK18 BQG7:BQG18 CAC7:CAC18 CJY7:CJY18 CTU7:CTU18 DDQ7:DDQ18 DNM7:DNM18 DXI7:DXI18 EHE7:EHE18 ERA7:ERA18 FAW7:FAW18 FKS7:FKS18 FUO7:FUO18 GEK7:GEK18 GOG7:GOG18 GYC7:GYC18 HHY7:HHY18 HRU7:HRU18 IBQ7:IBQ18 ILM7:ILM18 IVI7:IVI18 JFE7:JFE18 JPA7:JPA18 JYW7:JYW18 KIS7:KIS18 KSO7:KSO18 LCK7:LCK18 LMG7:LMG18 LWC7:LWC18 MFY7:MFY18 MPU7:MPU18 MZQ7:MZQ18 NJM7:NJM18 NTI7:NTI18 ODE7:ODE18 ONA7:ONA18 OWW7:OWW18 PGS7:PGS18 PQO7:PQO18 QAK7:QAK18 QKG7:QKG18 QUC7:QUC18 RDY7:RDY18 RNU7:RNU18 RXQ7:RXQ18 SHM7:SHM18 SRI7:SRI18 TBE7:TBE18 TLA7:TLA18 TUW7:TUW18 UES7:UES18 UOO7:UOO18 UYK7:UYK18 VIG7:VIG18 VSC7:VSC18 WBY7:WBY18 WLU7:WLU18 WVQ7:WVQ18 I7:I18 JE7:JE18">
      <formula1>asset_subclass1</formula1>
    </dataValidation>
    <dataValidation type="list" allowBlank="1" showInputMessage="1" showErrorMessage="1" sqref="SV7:SV18 ACR7:ACR18 AMN7:AMN18 AWJ7:AWJ18 BGF7:BGF18 BQB7:BQB18 BZX7:BZX18 CJT7:CJT18 CTP7:CTP18 DDL7:DDL18 DNH7:DNH18 DXD7:DXD18 EGZ7:EGZ18 EQV7:EQV18 FAR7:FAR18 FKN7:FKN18 FUJ7:FUJ18 GEF7:GEF18 GOB7:GOB18 GXX7:GXX18 HHT7:HHT18 HRP7:HRP18 IBL7:IBL18 ILH7:ILH18 IVD7:IVD18 JEZ7:JEZ18 JOV7:JOV18 JYR7:JYR18 KIN7:KIN18 KSJ7:KSJ18 LCF7:LCF18 LMB7:LMB18 LVX7:LVX18 MFT7:MFT18 MPP7:MPP18 MZL7:MZL18 NJH7:NJH18 NTD7:NTD18 OCZ7:OCZ18 OMV7:OMV18 OWR7:OWR18 PGN7:PGN18 PQJ7:PQJ18 QAF7:QAF18 QKB7:QKB18 QTX7:QTX18 RDT7:RDT18 RNP7:RNP18 RXL7:RXL18 SHH7:SHH18 SRD7:SRD18 TAZ7:TAZ18 TKV7:TKV18 TUR7:TUR18 UEN7:UEN18 UOJ7:UOJ18 UYF7:UYF18 VIB7:VIB18 VRX7:VRX18 WBT7:WBT18 WLP7:WLP18 WVL7:WVL18 D7:D18 IZ7:IZ18">
      <formula1>"New,Renewal,Upgrading"</formula1>
    </dataValidation>
    <dataValidation type="list" allowBlank="1" showInputMessage="1" showErrorMessage="1" promptTitle="Select IUDF" prompt="Select IUDF from list" sqref="SX7:SX18 ACT7:ACT18 AMP7:AMP18 AWL7:AWL18 BGH7:BGH18 BQD7:BQD18 BZZ7:BZZ18 CJV7:CJV18 CTR7:CTR18 DDN7:DDN18 DNJ7:DNJ18 DXF7:DXF18 EHB7:EHB18 EQX7:EQX18 FAT7:FAT18 FKP7:FKP18 FUL7:FUL18 GEH7:GEH18 GOD7:GOD18 GXZ7:GXZ18 HHV7:HHV18 HRR7:HRR18 IBN7:IBN18 ILJ7:ILJ18 IVF7:IVF18 JFB7:JFB18 JOX7:JOX18 JYT7:JYT18 KIP7:KIP18 KSL7:KSL18 LCH7:LCH18 LMD7:LMD18 LVZ7:LVZ18 MFV7:MFV18 MPR7:MPR18 MZN7:MZN18 NJJ7:NJJ18 NTF7:NTF18 ODB7:ODB18 OMX7:OMX18 OWT7:OWT18 PGP7:PGP18 PQL7:PQL18 QAH7:QAH18 QKD7:QKD18 QTZ7:QTZ18 RDV7:RDV18 RNR7:RNR18 RXN7:RXN18 SHJ7:SHJ18 SRF7:SRF18 TBB7:TBB18 TKX7:TKX18 TUT7:TUT18 UEP7:UEP18 UOL7:UOL18 UYH7:UYH18 VID7:VID18 VRZ7:VRZ18 WBV7:WBV18 WLR7:WLR18 WVN7:WVN18 F7:F18 JB7:JB18">
      <formula1>IUDF</formula1>
    </dataValidation>
    <dataValidation type="list" allowBlank="1" showInputMessage="1" showErrorMessage="1" promptTitle="Select MTSF Service Outcome" prompt="Select MTSF from list" sqref="SW7:SW18 ACS7:ACS18 AMO7:AMO18 AWK7:AWK18 BGG7:BGG18 BQC7:BQC18 BZY7:BZY18 CJU7:CJU18 CTQ7:CTQ18 DDM7:DDM18 DNI7:DNI18 DXE7:DXE18 EHA7:EHA18 EQW7:EQW18 FAS7:FAS18 FKO7:FKO18 FUK7:FUK18 GEG7:GEG18 GOC7:GOC18 GXY7:GXY18 HHU7:HHU18 HRQ7:HRQ18 IBM7:IBM18 ILI7:ILI18 IVE7:IVE18 JFA7:JFA18 JOW7:JOW18 JYS7:JYS18 KIO7:KIO18 KSK7:KSK18 LCG7:LCG18 LMC7:LMC18 LVY7:LVY18 MFU7:MFU18 MPQ7:MPQ18 MZM7:MZM18 NJI7:NJI18 NTE7:NTE18 ODA7:ODA18 OMW7:OMW18 OWS7:OWS18 PGO7:PGO18 PQK7:PQK18 QAG7:QAG18 QKC7:QKC18 QTY7:QTY18 RDU7:RDU18 RNQ7:RNQ18 RXM7:RXM18 SHI7:SHI18 SRE7:SRE18 TBA7:TBA18 TKW7:TKW18 TUS7:TUS18 UEO7:UEO18 UOK7:UOK18 UYG7:UYG18 VIC7:VIC18 VRY7:VRY18 WBU7:WBU18 WLQ7:WLQ18 WVM7:WVM18 E7:E18 JA7:JA18">
      <formula1>MTSF</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E21" sqref="E21"/>
    </sheetView>
  </sheetViews>
  <sheetFormatPr defaultColWidth="9.109375" defaultRowHeight="10.199999999999999" x14ac:dyDescent="0.2"/>
  <cols>
    <col min="1" max="1" width="35.6640625" style="2" customWidth="1"/>
    <col min="2" max="2" width="3.44140625" style="62" customWidth="1"/>
    <col min="3" max="3" width="10.6640625" style="2" customWidth="1"/>
    <col min="4" max="4" width="25.6640625" style="2" customWidth="1"/>
    <col min="5" max="6" width="10.6640625" style="2" customWidth="1"/>
    <col min="7" max="7" width="9.88671875" style="2" customWidth="1"/>
    <col min="8" max="8" width="9.88671875" style="2" bestFit="1" customWidth="1"/>
    <col min="9" max="10" width="9.88671875" style="2" customWidth="1"/>
    <col min="11" max="11" width="9.44140625" style="2" customWidth="1"/>
    <col min="12" max="12" width="9.88671875" style="2" customWidth="1"/>
    <col min="13" max="15" width="9.44140625" style="2" customWidth="1"/>
    <col min="16" max="16" width="9.88671875" style="2" customWidth="1"/>
    <col min="17" max="19" width="9.44140625" style="2" customWidth="1"/>
    <col min="20" max="21" width="9.88671875" style="2" customWidth="1"/>
    <col min="22" max="16384" width="9.109375" style="2"/>
  </cols>
  <sheetData>
    <row r="1" spans="1:6" ht="13.8" x14ac:dyDescent="0.3">
      <c r="A1" s="1" t="str">
        <f>_MEB11</f>
        <v>Buffalo City Development Agency - Supporting Table SD11 External mechanisms</v>
      </c>
    </row>
    <row r="2" spans="1:6" ht="30.6" x14ac:dyDescent="0.2">
      <c r="A2" s="421" t="s">
        <v>536</v>
      </c>
      <c r="B2" s="489" t="str">
        <f>head27</f>
        <v>Ref</v>
      </c>
      <c r="C2" s="422" t="s">
        <v>537</v>
      </c>
      <c r="D2" s="423" t="s">
        <v>538</v>
      </c>
      <c r="E2" s="491" t="s">
        <v>539</v>
      </c>
      <c r="F2" s="494" t="s">
        <v>540</v>
      </c>
    </row>
    <row r="3" spans="1:6" ht="24" customHeight="1" x14ac:dyDescent="0.2">
      <c r="A3" s="424" t="s">
        <v>541</v>
      </c>
      <c r="B3" s="490"/>
      <c r="C3" s="425" t="s">
        <v>542</v>
      </c>
      <c r="D3" s="426"/>
      <c r="E3" s="492"/>
      <c r="F3" s="495"/>
    </row>
    <row r="4" spans="1:6" ht="13.5" customHeight="1" x14ac:dyDescent="0.2">
      <c r="A4" s="427" t="s">
        <v>0</v>
      </c>
      <c r="B4" s="428"/>
      <c r="C4" s="429"/>
      <c r="D4" s="429"/>
      <c r="E4" s="493"/>
      <c r="F4" s="496"/>
    </row>
    <row r="5" spans="1:6" ht="12.75" customHeight="1" x14ac:dyDescent="0.2">
      <c r="A5" s="430"/>
      <c r="B5" s="431"/>
      <c r="C5" s="432"/>
      <c r="D5" s="432"/>
      <c r="E5" s="432"/>
      <c r="F5" s="433"/>
    </row>
    <row r="6" spans="1:6" ht="12.75" customHeight="1" x14ac:dyDescent="0.2">
      <c r="A6" s="247"/>
      <c r="B6" s="434"/>
      <c r="C6" s="435"/>
      <c r="D6" s="435"/>
      <c r="E6" s="435"/>
      <c r="F6" s="73"/>
    </row>
    <row r="7" spans="1:6" ht="12.75" customHeight="1" x14ac:dyDescent="0.2">
      <c r="A7" s="247"/>
      <c r="B7" s="434"/>
      <c r="C7" s="435"/>
      <c r="D7" s="435"/>
      <c r="E7" s="435"/>
      <c r="F7" s="73"/>
    </row>
    <row r="8" spans="1:6" ht="12.75" customHeight="1" x14ac:dyDescent="0.2">
      <c r="A8" s="247"/>
      <c r="B8" s="434"/>
      <c r="C8" s="435"/>
      <c r="D8" s="435"/>
      <c r="E8" s="435"/>
      <c r="F8" s="73"/>
    </row>
    <row r="9" spans="1:6" ht="12.75" customHeight="1" x14ac:dyDescent="0.2">
      <c r="A9" s="247"/>
      <c r="B9" s="434"/>
      <c r="C9" s="435"/>
      <c r="D9" s="435"/>
      <c r="E9" s="435"/>
      <c r="F9" s="73"/>
    </row>
    <row r="10" spans="1:6" ht="12.75" customHeight="1" x14ac:dyDescent="0.2">
      <c r="A10" s="247"/>
      <c r="B10" s="434"/>
      <c r="C10" s="435"/>
      <c r="D10" s="435"/>
      <c r="E10" s="435"/>
      <c r="F10" s="73"/>
    </row>
    <row r="11" spans="1:6" ht="12.75" customHeight="1" x14ac:dyDescent="0.2">
      <c r="A11" s="247"/>
      <c r="B11" s="434"/>
      <c r="C11" s="435"/>
      <c r="D11" s="435"/>
      <c r="E11" s="435"/>
      <c r="F11" s="73"/>
    </row>
    <row r="12" spans="1:6" ht="12.75" customHeight="1" x14ac:dyDescent="0.2">
      <c r="A12" s="247"/>
      <c r="B12" s="434"/>
      <c r="C12" s="435"/>
      <c r="D12" s="435"/>
      <c r="E12" s="435"/>
      <c r="F12" s="73"/>
    </row>
    <row r="13" spans="1:6" ht="12.75" customHeight="1" x14ac:dyDescent="0.2">
      <c r="A13" s="247"/>
      <c r="B13" s="434"/>
      <c r="C13" s="435"/>
      <c r="D13" s="435"/>
      <c r="E13" s="435"/>
      <c r="F13" s="73"/>
    </row>
    <row r="14" spans="1:6" ht="12.75" customHeight="1" x14ac:dyDescent="0.2">
      <c r="A14" s="247"/>
      <c r="B14" s="434"/>
      <c r="C14" s="435"/>
      <c r="D14" s="435"/>
      <c r="E14" s="435"/>
      <c r="F14" s="73"/>
    </row>
    <row r="15" spans="1:6" ht="12.75" customHeight="1" x14ac:dyDescent="0.2">
      <c r="A15" s="247"/>
      <c r="B15" s="434"/>
      <c r="C15" s="435"/>
      <c r="D15" s="435"/>
      <c r="E15" s="435"/>
      <c r="F15" s="73"/>
    </row>
    <row r="16" spans="1:6" ht="12.75" customHeight="1" x14ac:dyDescent="0.2">
      <c r="A16" s="247"/>
      <c r="B16" s="434"/>
      <c r="C16" s="435"/>
      <c r="D16" s="435"/>
      <c r="E16" s="435"/>
      <c r="F16" s="73"/>
    </row>
    <row r="17" spans="1:6" ht="12.75" customHeight="1" x14ac:dyDescent="0.2">
      <c r="A17" s="247"/>
      <c r="B17" s="434"/>
      <c r="C17" s="435"/>
      <c r="D17" s="435"/>
      <c r="E17" s="435"/>
      <c r="F17" s="73"/>
    </row>
    <row r="18" spans="1:6" ht="12.75" customHeight="1" x14ac:dyDescent="0.2">
      <c r="A18" s="247"/>
      <c r="B18" s="434"/>
      <c r="C18" s="435"/>
      <c r="D18" s="435"/>
      <c r="E18" s="435"/>
      <c r="F18" s="73"/>
    </row>
    <row r="19" spans="1:6" ht="12.75" customHeight="1" x14ac:dyDescent="0.2">
      <c r="A19" s="247"/>
      <c r="B19" s="434"/>
      <c r="C19" s="435"/>
      <c r="D19" s="435"/>
      <c r="E19" s="435"/>
      <c r="F19" s="73"/>
    </row>
    <row r="20" spans="1:6" ht="12.75" customHeight="1" x14ac:dyDescent="0.2">
      <c r="A20" s="247"/>
      <c r="B20" s="434"/>
      <c r="C20" s="435"/>
      <c r="D20" s="435"/>
      <c r="E20" s="435"/>
      <c r="F20" s="73"/>
    </row>
    <row r="21" spans="1:6" ht="12.75" customHeight="1" x14ac:dyDescent="0.2">
      <c r="A21" s="247"/>
      <c r="B21" s="434"/>
      <c r="C21" s="435"/>
      <c r="D21" s="435"/>
      <c r="E21" s="435"/>
      <c r="F21" s="73"/>
    </row>
    <row r="22" spans="1:6" ht="12.75" customHeight="1" x14ac:dyDescent="0.2">
      <c r="A22" s="247"/>
      <c r="B22" s="434"/>
      <c r="C22" s="435"/>
      <c r="D22" s="435"/>
      <c r="E22" s="435"/>
      <c r="F22" s="73"/>
    </row>
    <row r="23" spans="1:6" ht="12.75" customHeight="1" x14ac:dyDescent="0.2">
      <c r="A23" s="247"/>
      <c r="B23" s="434"/>
      <c r="C23" s="435"/>
      <c r="D23" s="435"/>
      <c r="E23" s="435"/>
      <c r="F23" s="73"/>
    </row>
    <row r="24" spans="1:6" ht="12.75" customHeight="1" x14ac:dyDescent="0.2">
      <c r="A24" s="92"/>
      <c r="B24" s="436"/>
      <c r="C24" s="437"/>
      <c r="D24" s="437"/>
      <c r="E24" s="437"/>
      <c r="F24" s="127">
        <f>SUM(F5:F23)</f>
        <v>0</v>
      </c>
    </row>
    <row r="25" spans="1:6" ht="12.75" customHeight="1" x14ac:dyDescent="0.2">
      <c r="A25" s="96" t="str">
        <f>head27a</f>
        <v>References</v>
      </c>
      <c r="C25" s="74"/>
      <c r="D25" s="74"/>
      <c r="E25" s="74"/>
      <c r="F25" s="74"/>
    </row>
    <row r="26" spans="1:6" ht="12.75" customHeight="1" x14ac:dyDescent="0.2">
      <c r="A26" s="99" t="s">
        <v>543</v>
      </c>
      <c r="C26" s="79"/>
      <c r="D26" s="128"/>
      <c r="E26" s="79"/>
      <c r="F26" s="79"/>
    </row>
    <row r="27" spans="1:6" ht="12.75" customHeight="1" x14ac:dyDescent="0.2">
      <c r="A27" s="99" t="s">
        <v>544</v>
      </c>
      <c r="C27" s="74"/>
      <c r="D27" s="74"/>
      <c r="E27" s="74"/>
      <c r="F27" s="74"/>
    </row>
    <row r="28" spans="1:6" ht="11.25" customHeight="1" x14ac:dyDescent="0.2"/>
    <row r="29" spans="1:6" ht="11.25" customHeight="1" x14ac:dyDescent="0.2"/>
    <row r="30" spans="1:6" ht="11.25" customHeight="1" x14ac:dyDescent="0.2"/>
    <row r="31" spans="1:6" ht="11.25" customHeight="1" x14ac:dyDescent="0.2"/>
    <row r="32" spans="1:6"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sheetData>
  <mergeCells count="3">
    <mergeCell ref="B2:B3"/>
    <mergeCell ref="E2:E4"/>
    <mergeCell ref="F2: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Q25" sqref="Q25"/>
    </sheetView>
  </sheetViews>
  <sheetFormatPr defaultColWidth="9.109375" defaultRowHeight="10.199999999999999" x14ac:dyDescent="0.2"/>
  <cols>
    <col min="1" max="1" width="34.33203125" style="2" customWidth="1"/>
    <col min="2" max="11" width="8.6640625" style="2" customWidth="1"/>
    <col min="12" max="12" width="8.44140625" style="2" bestFit="1" customWidth="1"/>
    <col min="13" max="14" width="7.6640625" style="2" customWidth="1"/>
    <col min="15" max="16" width="9.5546875" style="2" bestFit="1" customWidth="1"/>
    <col min="17" max="17" width="9.33203125" style="2" bestFit="1" customWidth="1"/>
    <col min="18" max="18" width="9.5546875" style="2" bestFit="1" customWidth="1"/>
    <col min="19" max="20" width="9.33203125" style="2" bestFit="1" customWidth="1"/>
    <col min="21" max="16384" width="9.109375" style="2"/>
  </cols>
  <sheetData>
    <row r="1" spans="1:10" ht="13.8" x14ac:dyDescent="0.3">
      <c r="A1" s="1" t="s">
        <v>545</v>
      </c>
    </row>
    <row r="2" spans="1:10" ht="31.5" customHeight="1" x14ac:dyDescent="0.2">
      <c r="A2" s="3" t="str">
        <f>desc</f>
        <v>Description</v>
      </c>
      <c r="B2" s="4" t="str">
        <f>head1b</f>
        <v>2017/18</v>
      </c>
      <c r="C2" s="5" t="str">
        <f>head1A</f>
        <v>2018/19</v>
      </c>
      <c r="D2" s="6" t="str">
        <f>Head1</f>
        <v>2019/20</v>
      </c>
      <c r="E2" s="7" t="str">
        <f>Head2</f>
        <v>Current Year 2020/21</v>
      </c>
      <c r="F2" s="8"/>
      <c r="G2" s="9"/>
      <c r="H2" s="7" t="str">
        <f>Head3a</f>
        <v>Medium Term Revenue and Expenditure Framework</v>
      </c>
      <c r="I2" s="8"/>
      <c r="J2" s="9"/>
    </row>
    <row r="3" spans="1:10" ht="36" customHeight="1" x14ac:dyDescent="0.2">
      <c r="A3" s="10" t="s">
        <v>0</v>
      </c>
      <c r="B3" s="11" t="str">
        <f>Head5</f>
        <v>Audited Outcome</v>
      </c>
      <c r="C3" s="12" t="str">
        <f>Head5</f>
        <v>Audited Outcome</v>
      </c>
      <c r="D3" s="13" t="str">
        <f>Head5</f>
        <v>Audited Outcome</v>
      </c>
      <c r="E3" s="14" t="str">
        <f>Head6</f>
        <v>Original Budget</v>
      </c>
      <c r="F3" s="15" t="str">
        <f>Head7</f>
        <v>Adjusted Budget</v>
      </c>
      <c r="G3" s="13" t="str">
        <f>Head8</f>
        <v>Full Year Forecast</v>
      </c>
      <c r="H3" s="14" t="str">
        <f>Head9</f>
        <v>Budget Year 2021/22</v>
      </c>
      <c r="I3" s="15" t="str">
        <f>Head10</f>
        <v>Budget Year +1 2022/23</v>
      </c>
      <c r="J3" s="13" t="str">
        <f>Head11</f>
        <v>Budget Year +2 2023/24</v>
      </c>
    </row>
    <row r="4" spans="1:10" ht="12.75" customHeight="1" x14ac:dyDescent="0.2">
      <c r="A4" s="16" t="s">
        <v>1</v>
      </c>
      <c r="B4" s="17"/>
      <c r="C4" s="18"/>
      <c r="D4" s="19"/>
      <c r="E4" s="17"/>
      <c r="F4" s="18"/>
      <c r="G4" s="19"/>
      <c r="H4" s="17"/>
      <c r="I4" s="18"/>
      <c r="J4" s="19"/>
    </row>
    <row r="5" spans="1:10" ht="12.75" customHeight="1" x14ac:dyDescent="0.2">
      <c r="A5" s="20" t="s">
        <v>2</v>
      </c>
      <c r="B5" s="21">
        <f>'[1]D2-FinPerf'!C5</f>
        <v>0</v>
      </c>
      <c r="C5" s="22">
        <f>'[1]D2-FinPerf'!D5</f>
        <v>0</v>
      </c>
      <c r="D5" s="23">
        <f>'[1]D2-FinPerf'!E5</f>
        <v>0</v>
      </c>
      <c r="E5" s="21">
        <f>'[1]D2-FinPerf'!F5</f>
        <v>0</v>
      </c>
      <c r="F5" s="22">
        <f>'[1]D2-FinPerf'!G5</f>
        <v>0</v>
      </c>
      <c r="G5" s="23">
        <f>'[1]D2-FinPerf'!H5</f>
        <v>0</v>
      </c>
      <c r="H5" s="21">
        <f>'[1]D2-FinPerf'!I5</f>
        <v>0</v>
      </c>
      <c r="I5" s="22">
        <f>'[1]D2-FinPerf'!J5</f>
        <v>0</v>
      </c>
      <c r="J5" s="23">
        <f>'[1]D2-FinPerf'!K5</f>
        <v>0</v>
      </c>
    </row>
    <row r="6" spans="1:10" ht="12.75" customHeight="1" x14ac:dyDescent="0.2">
      <c r="A6" s="20" t="s">
        <v>3</v>
      </c>
      <c r="B6" s="21">
        <f>SUM('[1]D2-FinPerf'!C6:C9)</f>
        <v>0</v>
      </c>
      <c r="C6" s="22">
        <f>SUM('[1]D2-FinPerf'!D6:D9)</f>
        <v>0</v>
      </c>
      <c r="D6" s="23">
        <f>SUM('[1]D2-FinPerf'!E6:E9)</f>
        <v>0</v>
      </c>
      <c r="E6" s="21">
        <f>SUM('[1]D2-FinPerf'!F6:F9)</f>
        <v>0</v>
      </c>
      <c r="F6" s="22">
        <f>SUM('[1]D2-FinPerf'!G6:G9)</f>
        <v>0</v>
      </c>
      <c r="G6" s="23">
        <f>SUM('[1]D2-FinPerf'!H6:H9)</f>
        <v>0</v>
      </c>
      <c r="H6" s="21">
        <f>SUM('[1]D2-FinPerf'!I6:I9)</f>
        <v>0</v>
      </c>
      <c r="I6" s="22">
        <f>SUM('[1]D2-FinPerf'!J6:J9)</f>
        <v>0</v>
      </c>
      <c r="J6" s="23">
        <f>SUM('[1]D2-FinPerf'!K6:K9)</f>
        <v>0</v>
      </c>
    </row>
    <row r="7" spans="1:10" ht="12.75" customHeight="1" x14ac:dyDescent="0.2">
      <c r="A7" s="20" t="s">
        <v>4</v>
      </c>
      <c r="B7" s="21">
        <f>'[1]D2-FinPerf'!C12</f>
        <v>0</v>
      </c>
      <c r="C7" s="22">
        <f>'[1]D2-FinPerf'!D12</f>
        <v>0</v>
      </c>
      <c r="D7" s="23">
        <f>'[1]D2-FinPerf'!E12</f>
        <v>0</v>
      </c>
      <c r="E7" s="21">
        <f>'[1]D2-FinPerf'!F12</f>
        <v>0</v>
      </c>
      <c r="F7" s="22">
        <f>'[1]D2-FinPerf'!G12</f>
        <v>0</v>
      </c>
      <c r="G7" s="23">
        <f>'[1]D2-FinPerf'!H12</f>
        <v>0</v>
      </c>
      <c r="H7" s="21">
        <f>'[1]D2-FinPerf'!I12</f>
        <v>0</v>
      </c>
      <c r="I7" s="22">
        <f>'[1]D2-FinPerf'!J12</f>
        <v>0</v>
      </c>
      <c r="J7" s="23">
        <f>'[1]D2-FinPerf'!K12</f>
        <v>0</v>
      </c>
    </row>
    <row r="8" spans="1:10" ht="12.75" customHeight="1" x14ac:dyDescent="0.2">
      <c r="A8" s="20" t="s">
        <v>5</v>
      </c>
      <c r="B8" s="22">
        <v>3382476</v>
      </c>
      <c r="C8" s="22">
        <v>3892829</v>
      </c>
      <c r="D8" s="23">
        <v>4228640</v>
      </c>
      <c r="E8" s="21">
        <v>4300000</v>
      </c>
      <c r="F8" s="22">
        <v>5800000</v>
      </c>
      <c r="G8" s="23"/>
      <c r="H8" s="21">
        <v>4537800</v>
      </c>
      <c r="I8" s="22">
        <v>4719312</v>
      </c>
      <c r="J8" s="23">
        <v>4931681</v>
      </c>
    </row>
    <row r="9" spans="1:10" ht="12.75" customHeight="1" x14ac:dyDescent="0.2">
      <c r="A9" s="20" t="s">
        <v>6</v>
      </c>
      <c r="B9" s="21">
        <v>4515</v>
      </c>
      <c r="C9" s="22">
        <v>1794197</v>
      </c>
      <c r="D9" s="23">
        <v>2252405</v>
      </c>
      <c r="E9" s="21">
        <v>1586830</v>
      </c>
      <c r="F9" s="22">
        <v>1586830</v>
      </c>
      <c r="G9" s="23"/>
      <c r="H9" s="21"/>
      <c r="I9" s="22"/>
      <c r="J9" s="23"/>
    </row>
    <row r="10" spans="1:10" ht="25.5" customHeight="1" x14ac:dyDescent="0.2">
      <c r="A10" s="24" t="s">
        <v>7</v>
      </c>
      <c r="B10" s="25">
        <f>SUM(B5:B9)</f>
        <v>3386991</v>
      </c>
      <c r="C10" s="26">
        <f t="shared" ref="C10:J10" si="0">SUM(C5:C9)</f>
        <v>5687026</v>
      </c>
      <c r="D10" s="27">
        <f t="shared" si="0"/>
        <v>6481045</v>
      </c>
      <c r="E10" s="25">
        <f t="shared" si="0"/>
        <v>5886830</v>
      </c>
      <c r="F10" s="26">
        <f t="shared" si="0"/>
        <v>7386830</v>
      </c>
      <c r="G10" s="27">
        <f t="shared" si="0"/>
        <v>0</v>
      </c>
      <c r="H10" s="25">
        <f t="shared" si="0"/>
        <v>4537800</v>
      </c>
      <c r="I10" s="26">
        <f t="shared" si="0"/>
        <v>4719312</v>
      </c>
      <c r="J10" s="27">
        <f t="shared" si="0"/>
        <v>4931681</v>
      </c>
    </row>
    <row r="11" spans="1:10" ht="12.75" customHeight="1" x14ac:dyDescent="0.2">
      <c r="A11" s="20" t="s">
        <v>8</v>
      </c>
      <c r="B11" s="21">
        <v>2628955</v>
      </c>
      <c r="C11" s="22">
        <v>2658622</v>
      </c>
      <c r="D11" s="23">
        <v>2936398</v>
      </c>
      <c r="E11" s="21">
        <v>3557919.53</v>
      </c>
      <c r="F11" s="22">
        <v>3141946</v>
      </c>
      <c r="G11" s="23"/>
      <c r="H11" s="21">
        <v>3361882</v>
      </c>
      <c r="I11" s="22">
        <v>3328263</v>
      </c>
      <c r="J11" s="23">
        <v>3461394</v>
      </c>
    </row>
    <row r="12" spans="1:10" ht="12.75" customHeight="1" x14ac:dyDescent="0.2">
      <c r="A12" s="20" t="s">
        <v>9</v>
      </c>
      <c r="B12" s="21">
        <v>258676</v>
      </c>
      <c r="C12" s="22">
        <v>575646</v>
      </c>
      <c r="D12" s="23">
        <v>680000</v>
      </c>
      <c r="E12" s="21">
        <v>546188</v>
      </c>
      <c r="F12" s="22">
        <v>390380</v>
      </c>
      <c r="G12" s="23"/>
      <c r="H12" s="21">
        <v>417707</v>
      </c>
      <c r="I12" s="22">
        <v>446946</v>
      </c>
      <c r="J12" s="23">
        <v>478232</v>
      </c>
    </row>
    <row r="13" spans="1:10" ht="12.75" customHeight="1" x14ac:dyDescent="0.2">
      <c r="A13" s="20" t="s">
        <v>10</v>
      </c>
      <c r="B13" s="21">
        <v>135204</v>
      </c>
      <c r="C13" s="22">
        <v>44020</v>
      </c>
      <c r="D13" s="23">
        <v>0</v>
      </c>
      <c r="E13" s="21">
        <v>157980</v>
      </c>
      <c r="F13" s="22">
        <v>157980</v>
      </c>
      <c r="G13" s="23"/>
      <c r="H13" s="21">
        <v>148485</v>
      </c>
      <c r="I13" s="22">
        <v>112561</v>
      </c>
      <c r="J13" s="23">
        <v>84421</v>
      </c>
    </row>
    <row r="14" spans="1:10" ht="12.75" customHeight="1" x14ac:dyDescent="0.2">
      <c r="A14" s="20" t="s">
        <v>11</v>
      </c>
      <c r="B14" s="21">
        <v>0</v>
      </c>
      <c r="C14" s="22">
        <v>0</v>
      </c>
      <c r="D14" s="23">
        <v>0</v>
      </c>
      <c r="E14" s="21">
        <v>0</v>
      </c>
      <c r="F14" s="22">
        <v>6776</v>
      </c>
      <c r="G14" s="23"/>
      <c r="H14" s="21">
        <v>7454</v>
      </c>
      <c r="I14" s="22">
        <v>8199</v>
      </c>
      <c r="J14" s="23">
        <v>9019</v>
      </c>
    </row>
    <row r="15" spans="1:10" ht="12.75" customHeight="1" x14ac:dyDescent="0.2">
      <c r="A15" s="20" t="s">
        <v>12</v>
      </c>
      <c r="B15" s="21">
        <v>0</v>
      </c>
      <c r="C15" s="22">
        <v>0</v>
      </c>
      <c r="D15" s="23">
        <v>0</v>
      </c>
      <c r="E15" s="21">
        <v>0</v>
      </c>
      <c r="F15" s="22">
        <v>30620</v>
      </c>
      <c r="G15" s="23"/>
      <c r="H15" s="21">
        <v>33682</v>
      </c>
      <c r="I15" s="22">
        <v>37050</v>
      </c>
      <c r="J15" s="23">
        <v>40755</v>
      </c>
    </row>
    <row r="16" spans="1:10" ht="12.75" customHeight="1" x14ac:dyDescent="0.2">
      <c r="A16" s="20" t="s">
        <v>13</v>
      </c>
      <c r="B16" s="21">
        <f>'[1]D2-FinPerf'!C32</f>
        <v>0</v>
      </c>
      <c r="C16" s="22">
        <f>'[1]D2-FinPerf'!D32</f>
        <v>0</v>
      </c>
      <c r="D16" s="23">
        <f>'[1]D2-FinPerf'!E32</f>
        <v>0</v>
      </c>
      <c r="E16" s="21">
        <f>'[1]D2-FinPerf'!F32</f>
        <v>0</v>
      </c>
      <c r="F16" s="22">
        <f>'[1]D2-FinPerf'!G32</f>
        <v>0</v>
      </c>
      <c r="G16" s="23">
        <f>'[1]D2-FinPerf'!H32</f>
        <v>0</v>
      </c>
      <c r="H16" s="21">
        <f>'[1]D2-FinPerf'!I32</f>
        <v>0</v>
      </c>
      <c r="I16" s="22">
        <f>'[1]D2-FinPerf'!J32</f>
        <v>0</v>
      </c>
      <c r="J16" s="23">
        <f>'[1]D2-FinPerf'!K32</f>
        <v>0</v>
      </c>
    </row>
    <row r="17" spans="1:20" ht="12.75" customHeight="1" x14ac:dyDescent="0.2">
      <c r="A17" s="20" t="s">
        <v>14</v>
      </c>
      <c r="B17" s="21">
        <v>497782</v>
      </c>
      <c r="C17" s="22">
        <v>739844</v>
      </c>
      <c r="D17" s="23">
        <v>2864647</v>
      </c>
      <c r="E17" s="21">
        <v>1920892.47</v>
      </c>
      <c r="F17" s="22">
        <v>3442648</v>
      </c>
      <c r="G17" s="23">
        <v>0</v>
      </c>
      <c r="H17" s="21">
        <v>1786028</v>
      </c>
      <c r="I17" s="22">
        <v>720397</v>
      </c>
      <c r="J17" s="23">
        <v>785375</v>
      </c>
      <c r="L17" s="160"/>
      <c r="M17" s="160"/>
      <c r="N17" s="160"/>
      <c r="O17" s="160"/>
      <c r="P17" s="160"/>
      <c r="Q17" s="160"/>
      <c r="R17" s="160"/>
      <c r="S17" s="160"/>
      <c r="T17" s="160"/>
    </row>
    <row r="18" spans="1:20" ht="12.75" customHeight="1" x14ac:dyDescent="0.2">
      <c r="A18" s="28" t="s">
        <v>15</v>
      </c>
      <c r="B18" s="29">
        <f>SUM(B11:B17)</f>
        <v>3520617</v>
      </c>
      <c r="C18" s="30">
        <f t="shared" ref="C18:J18" si="1">SUM(C11:C17)</f>
        <v>4018132</v>
      </c>
      <c r="D18" s="31">
        <f t="shared" si="1"/>
        <v>6481045</v>
      </c>
      <c r="E18" s="29">
        <f t="shared" si="1"/>
        <v>6182979.9999999991</v>
      </c>
      <c r="F18" s="30">
        <f t="shared" si="1"/>
        <v>7170350</v>
      </c>
      <c r="G18" s="31">
        <f t="shared" si="1"/>
        <v>0</v>
      </c>
      <c r="H18" s="29">
        <f t="shared" si="1"/>
        <v>5755238</v>
      </c>
      <c r="I18" s="30">
        <f t="shared" si="1"/>
        <v>4653416</v>
      </c>
      <c r="J18" s="31">
        <f t="shared" si="1"/>
        <v>4859196</v>
      </c>
    </row>
    <row r="19" spans="1:20" ht="12.75" customHeight="1" x14ac:dyDescent="0.2">
      <c r="A19" s="32" t="s">
        <v>16</v>
      </c>
      <c r="B19" s="33">
        <f>B10-B18</f>
        <v>-133626</v>
      </c>
      <c r="C19" s="34">
        <f t="shared" ref="C19:J19" si="2">C10-C18</f>
        <v>1668894</v>
      </c>
      <c r="D19" s="35">
        <f t="shared" si="2"/>
        <v>0</v>
      </c>
      <c r="E19" s="33">
        <f t="shared" si="2"/>
        <v>-296149.99999999907</v>
      </c>
      <c r="F19" s="34">
        <f t="shared" si="2"/>
        <v>216480</v>
      </c>
      <c r="G19" s="35">
        <f t="shared" si="2"/>
        <v>0</v>
      </c>
      <c r="H19" s="33">
        <f t="shared" si="2"/>
        <v>-1217438</v>
      </c>
      <c r="I19" s="34">
        <f t="shared" si="2"/>
        <v>65896</v>
      </c>
      <c r="J19" s="35">
        <f t="shared" si="2"/>
        <v>72485</v>
      </c>
    </row>
    <row r="20" spans="1:20" ht="23.1" customHeight="1" x14ac:dyDescent="0.2">
      <c r="A20" s="36" t="str">
        <f>'[1]D2-FinPerf'!A38</f>
        <v>Transfers and subsidies - capital (monetary allocations) (National / Provincial and District)</v>
      </c>
      <c r="B20" s="21">
        <f>'[1]D2-FinPerf'!C38</f>
        <v>0</v>
      </c>
      <c r="C20" s="22">
        <f>'[1]D2-FinPerf'!D38</f>
        <v>0</v>
      </c>
      <c r="D20" s="23">
        <f>'[1]D2-FinPerf'!E38</f>
        <v>0</v>
      </c>
      <c r="E20" s="21">
        <f>'[1]D2-FinPerf'!F38</f>
        <v>0</v>
      </c>
      <c r="F20" s="22">
        <f>'[1]D2-FinPerf'!G38</f>
        <v>0</v>
      </c>
      <c r="G20" s="23">
        <f>'[1]D2-FinPerf'!H38</f>
        <v>0</v>
      </c>
      <c r="H20" s="21">
        <f>'[1]D2-FinPerf'!I38</f>
        <v>0</v>
      </c>
      <c r="I20" s="22">
        <f>'[1]D2-FinPerf'!J38</f>
        <v>0</v>
      </c>
      <c r="J20" s="23">
        <f>'[1]D2-FinPerf'!K38</f>
        <v>0</v>
      </c>
    </row>
    <row r="21" spans="1:20" ht="53.4" customHeight="1" x14ac:dyDescent="0.2">
      <c r="A21" s="36" t="str">
        <f>'[1]D2-FinPerf'!A39&amp;" &amp; "&amp;'[1]D2-FinPerf'!A40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1" s="21">
        <f>'[1]D2-FinPerf'!C39+'[1]D2-FinPerf'!C40</f>
        <v>0</v>
      </c>
      <c r="C21" s="22">
        <f>'[1]D2-FinPerf'!D39+'[1]D2-FinPerf'!D40</f>
        <v>0</v>
      </c>
      <c r="D21" s="23">
        <f>'[1]D2-FinPerf'!E39+'[1]D2-FinPerf'!E40</f>
        <v>0</v>
      </c>
      <c r="E21" s="21">
        <f>'[1]D2-FinPerf'!F39+'[1]D2-FinPerf'!F40</f>
        <v>0</v>
      </c>
      <c r="F21" s="22">
        <f>'[1]D2-FinPerf'!G39+'[1]D2-FinPerf'!G40</f>
        <v>0</v>
      </c>
      <c r="G21" s="23">
        <f>'[1]D2-FinPerf'!H39+'[1]D2-FinPerf'!H40</f>
        <v>0</v>
      </c>
      <c r="H21" s="21">
        <f>'[1]D2-FinPerf'!I39+'[1]D2-FinPerf'!I40</f>
        <v>0</v>
      </c>
      <c r="I21" s="22">
        <f>'[1]D2-FinPerf'!J39+'[1]D2-FinPerf'!J40</f>
        <v>0</v>
      </c>
      <c r="J21" s="23">
        <f>'[1]D2-FinPerf'!K39+'[1]D2-FinPerf'!K40</f>
        <v>0</v>
      </c>
    </row>
    <row r="22" spans="1:20" ht="15" customHeight="1" x14ac:dyDescent="0.2">
      <c r="A22" s="37" t="s">
        <v>18</v>
      </c>
      <c r="B22" s="38">
        <f>B19+B20+B21</f>
        <v>-133626</v>
      </c>
      <c r="C22" s="39">
        <f t="shared" ref="C22:J22" si="3">C19+C20+C21</f>
        <v>1668894</v>
      </c>
      <c r="D22" s="40">
        <f t="shared" si="3"/>
        <v>0</v>
      </c>
      <c r="E22" s="38">
        <f t="shared" si="3"/>
        <v>-296149.99999999907</v>
      </c>
      <c r="F22" s="39">
        <f t="shared" si="3"/>
        <v>216480</v>
      </c>
      <c r="G22" s="40">
        <f t="shared" si="3"/>
        <v>0</v>
      </c>
      <c r="H22" s="38">
        <f t="shared" si="3"/>
        <v>-1217438</v>
      </c>
      <c r="I22" s="39">
        <f t="shared" si="3"/>
        <v>65896</v>
      </c>
      <c r="J22" s="40">
        <f t="shared" si="3"/>
        <v>72485</v>
      </c>
    </row>
    <row r="23" spans="1:20" ht="12.75" customHeight="1" x14ac:dyDescent="0.2">
      <c r="A23" s="41" t="s">
        <v>19</v>
      </c>
      <c r="B23" s="21">
        <f>'[1]D2-FinPerf'!C42</f>
        <v>0</v>
      </c>
      <c r="C23" s="22">
        <f>'[1]D2-FinPerf'!D42</f>
        <v>0</v>
      </c>
      <c r="D23" s="23">
        <f>'[1]D2-FinPerf'!E42</f>
        <v>0</v>
      </c>
      <c r="E23" s="21">
        <f>'[1]D2-FinPerf'!F42</f>
        <v>0</v>
      </c>
      <c r="F23" s="22">
        <f>'[1]D2-FinPerf'!G42</f>
        <v>0</v>
      </c>
      <c r="G23" s="23">
        <f>'[1]D2-FinPerf'!H42</f>
        <v>0</v>
      </c>
      <c r="H23" s="21">
        <f>'[1]D2-FinPerf'!I42</f>
        <v>0</v>
      </c>
      <c r="I23" s="22">
        <f>'[1]D2-FinPerf'!J42</f>
        <v>0</v>
      </c>
      <c r="J23" s="23">
        <f>'[1]D2-FinPerf'!K42</f>
        <v>0</v>
      </c>
    </row>
    <row r="24" spans="1:20" ht="12.75" customHeight="1" x14ac:dyDescent="0.2">
      <c r="A24" s="42" t="s">
        <v>20</v>
      </c>
      <c r="B24" s="43">
        <f>B22-B23</f>
        <v>-133626</v>
      </c>
      <c r="C24" s="44">
        <f t="shared" ref="C24:J24" si="4">C22-C23</f>
        <v>1668894</v>
      </c>
      <c r="D24" s="45">
        <f t="shared" si="4"/>
        <v>0</v>
      </c>
      <c r="E24" s="43">
        <f t="shared" si="4"/>
        <v>-296149.99999999907</v>
      </c>
      <c r="F24" s="44">
        <f t="shared" si="4"/>
        <v>216480</v>
      </c>
      <c r="G24" s="45">
        <f t="shared" si="4"/>
        <v>0</v>
      </c>
      <c r="H24" s="43">
        <f t="shared" si="4"/>
        <v>-1217438</v>
      </c>
      <c r="I24" s="44">
        <f t="shared" si="4"/>
        <v>65896</v>
      </c>
      <c r="J24" s="45">
        <f t="shared" si="4"/>
        <v>72485</v>
      </c>
    </row>
    <row r="25" spans="1:20" ht="5.0999999999999996" customHeight="1" x14ac:dyDescent="0.2">
      <c r="A25" s="46"/>
      <c r="B25" s="47"/>
      <c r="C25" s="48"/>
      <c r="D25" s="49"/>
      <c r="E25" s="47"/>
      <c r="F25" s="48"/>
      <c r="G25" s="49"/>
      <c r="H25" s="47"/>
      <c r="I25" s="48"/>
      <c r="J25" s="49"/>
    </row>
    <row r="26" spans="1:20" ht="12.75" customHeight="1" x14ac:dyDescent="0.2">
      <c r="A26" s="50" t="s">
        <v>21</v>
      </c>
      <c r="B26" s="51"/>
      <c r="C26" s="52"/>
      <c r="D26" s="53"/>
      <c r="E26" s="51"/>
      <c r="F26" s="52"/>
      <c r="G26" s="53"/>
      <c r="H26" s="51"/>
      <c r="I26" s="52"/>
      <c r="J26" s="53"/>
    </row>
    <row r="27" spans="1:20" ht="12.75" customHeight="1" x14ac:dyDescent="0.2">
      <c r="A27" s="54" t="s">
        <v>22</v>
      </c>
      <c r="B27" s="33">
        <f>'[1]D3-Capex'!C167</f>
        <v>0</v>
      </c>
      <c r="C27" s="34">
        <f>'[1]D3-Capex'!D167</f>
        <v>0</v>
      </c>
      <c r="D27" s="35">
        <f>'[1]D3-Capex'!E167</f>
        <v>0</v>
      </c>
      <c r="E27" s="33">
        <f>'[1]D3-Capex'!F167</f>
        <v>0</v>
      </c>
      <c r="F27" s="34">
        <f>'[1]D3-Capex'!G167</f>
        <v>0</v>
      </c>
      <c r="G27" s="35">
        <f>'[1]D3-Capex'!H167</f>
        <v>0</v>
      </c>
      <c r="H27" s="33">
        <f>'[1]D3-Capex'!I167</f>
        <v>0</v>
      </c>
      <c r="I27" s="34">
        <f>'[1]D3-Capex'!J167</f>
        <v>0</v>
      </c>
      <c r="J27" s="35">
        <f>'[1]D3-Capex'!K167</f>
        <v>0</v>
      </c>
    </row>
    <row r="28" spans="1:20" ht="12.75" customHeight="1" x14ac:dyDescent="0.2">
      <c r="A28" s="55" t="s">
        <v>23</v>
      </c>
      <c r="B28" s="21">
        <f>'[1]D3-Capex'!C174</f>
        <v>0</v>
      </c>
      <c r="C28" s="22">
        <f>'[1]D3-Capex'!D174</f>
        <v>0</v>
      </c>
      <c r="D28" s="23">
        <f>'[1]D3-Capex'!E174</f>
        <v>0</v>
      </c>
      <c r="E28" s="21">
        <f>'[1]D3-Capex'!F174</f>
        <v>0</v>
      </c>
      <c r="F28" s="22">
        <f>'[1]D3-Capex'!G174</f>
        <v>0</v>
      </c>
      <c r="G28" s="23">
        <f>'[1]D3-Capex'!H174</f>
        <v>0</v>
      </c>
      <c r="H28" s="21">
        <f>'[1]D3-Capex'!I174</f>
        <v>0</v>
      </c>
      <c r="I28" s="22">
        <f>'[1]D3-Capex'!J174</f>
        <v>0</v>
      </c>
      <c r="J28" s="23">
        <f>'[1]D3-Capex'!K174</f>
        <v>0</v>
      </c>
      <c r="K28" s="56"/>
    </row>
    <row r="29" spans="1:20" ht="0.9" customHeight="1" x14ac:dyDescent="0.2">
      <c r="A29" s="57"/>
      <c r="B29" s="21"/>
      <c r="C29" s="22"/>
      <c r="D29" s="23"/>
      <c r="E29" s="21"/>
      <c r="F29" s="22"/>
      <c r="G29" s="23"/>
      <c r="H29" s="21"/>
      <c r="I29" s="22"/>
      <c r="J29" s="23"/>
      <c r="K29" s="56"/>
    </row>
    <row r="30" spans="1:20" ht="12.75" customHeight="1" x14ac:dyDescent="0.2">
      <c r="A30" s="57" t="s">
        <v>24</v>
      </c>
      <c r="B30" s="21">
        <f>'[1]D3-Capex'!C176</f>
        <v>0</v>
      </c>
      <c r="C30" s="22">
        <f>'[1]D3-Capex'!D176</f>
        <v>0</v>
      </c>
      <c r="D30" s="23">
        <f>'[1]D3-Capex'!E176</f>
        <v>0</v>
      </c>
      <c r="E30" s="21">
        <f>'[1]D3-Capex'!F176</f>
        <v>0</v>
      </c>
      <c r="F30" s="22">
        <f>'[1]D3-Capex'!G176</f>
        <v>0</v>
      </c>
      <c r="G30" s="23">
        <f>'[1]D3-Capex'!H176</f>
        <v>0</v>
      </c>
      <c r="H30" s="21">
        <f>'[1]D3-Capex'!I176</f>
        <v>0</v>
      </c>
      <c r="I30" s="22">
        <f>'[1]D3-Capex'!J176</f>
        <v>0</v>
      </c>
      <c r="J30" s="23">
        <f>'[1]D3-Capex'!K176</f>
        <v>0</v>
      </c>
      <c r="K30" s="56"/>
    </row>
    <row r="31" spans="1:20" ht="12.75" customHeight="1" x14ac:dyDescent="0.2">
      <c r="A31" s="20" t="s">
        <v>25</v>
      </c>
      <c r="B31" s="21">
        <f>'[1]D3-Capex'!C177</f>
        <v>0</v>
      </c>
      <c r="C31" s="22">
        <f>'[1]D3-Capex'!D177</f>
        <v>0</v>
      </c>
      <c r="D31" s="23">
        <f>'[1]D3-Capex'!E177</f>
        <v>0</v>
      </c>
      <c r="E31" s="21">
        <f>'[1]D3-Capex'!F177</f>
        <v>0</v>
      </c>
      <c r="F31" s="22">
        <f>'[1]D3-Capex'!G177</f>
        <v>0</v>
      </c>
      <c r="G31" s="23">
        <f>'[1]D3-Capex'!H177</f>
        <v>0</v>
      </c>
      <c r="H31" s="21">
        <f>'[1]D3-Capex'!I177</f>
        <v>0</v>
      </c>
      <c r="I31" s="22">
        <f>'[1]D3-Capex'!J177</f>
        <v>0</v>
      </c>
      <c r="J31" s="23">
        <f>'[1]D3-Capex'!K177</f>
        <v>0</v>
      </c>
      <c r="K31" s="56"/>
    </row>
    <row r="32" spans="1:20" ht="12.75" customHeight="1" x14ac:dyDescent="0.2">
      <c r="A32" s="58" t="s">
        <v>26</v>
      </c>
      <c r="B32" s="33">
        <f>+B28+B30+B31</f>
        <v>0</v>
      </c>
      <c r="C32" s="34">
        <f t="shared" ref="C32:J32" si="5">+C28+C30+C31</f>
        <v>0</v>
      </c>
      <c r="D32" s="35">
        <f t="shared" si="5"/>
        <v>0</v>
      </c>
      <c r="E32" s="33">
        <f t="shared" si="5"/>
        <v>0</v>
      </c>
      <c r="F32" s="34">
        <f t="shared" si="5"/>
        <v>0</v>
      </c>
      <c r="G32" s="35">
        <f t="shared" si="5"/>
        <v>0</v>
      </c>
      <c r="H32" s="33">
        <f t="shared" si="5"/>
        <v>0</v>
      </c>
      <c r="I32" s="34">
        <f t="shared" si="5"/>
        <v>0</v>
      </c>
      <c r="J32" s="35">
        <f t="shared" si="5"/>
        <v>0</v>
      </c>
    </row>
    <row r="33" spans="1:10" ht="5.0999999999999996" customHeight="1" x14ac:dyDescent="0.2">
      <c r="A33" s="59"/>
      <c r="B33" s="47"/>
      <c r="C33" s="48"/>
      <c r="D33" s="49"/>
      <c r="E33" s="47"/>
      <c r="F33" s="48"/>
      <c r="G33" s="49"/>
      <c r="H33" s="47"/>
      <c r="I33" s="48"/>
      <c r="J33" s="49"/>
    </row>
    <row r="34" spans="1:10" ht="12.75" customHeight="1" x14ac:dyDescent="0.2">
      <c r="A34" s="50" t="s">
        <v>27</v>
      </c>
      <c r="B34" s="51"/>
      <c r="C34" s="52"/>
      <c r="D34" s="53"/>
      <c r="E34" s="51"/>
      <c r="F34" s="52"/>
      <c r="G34" s="53"/>
      <c r="H34" s="51"/>
      <c r="I34" s="52"/>
      <c r="J34" s="53"/>
    </row>
    <row r="35" spans="1:10" ht="12.75" customHeight="1" x14ac:dyDescent="0.2">
      <c r="A35" s="57" t="s">
        <v>28</v>
      </c>
      <c r="B35" s="21">
        <v>529513</v>
      </c>
      <c r="C35" s="22">
        <v>2007156</v>
      </c>
      <c r="D35" s="23">
        <v>1599776</v>
      </c>
      <c r="E35" s="21">
        <v>1599776</v>
      </c>
      <c r="F35" s="22">
        <v>1586830</v>
      </c>
      <c r="G35" s="23">
        <v>0</v>
      </c>
      <c r="H35" s="21">
        <v>2410966.8939999999</v>
      </c>
      <c r="I35" s="22">
        <v>2593357</v>
      </c>
      <c r="J35" s="23">
        <v>2754586</v>
      </c>
    </row>
    <row r="36" spans="1:10" ht="12.75" customHeight="1" x14ac:dyDescent="0.2">
      <c r="A36" s="57" t="s">
        <v>29</v>
      </c>
      <c r="B36" s="21">
        <v>1313764</v>
      </c>
      <c r="C36" s="22">
        <v>1269736</v>
      </c>
      <c r="D36" s="23">
        <v>1309295</v>
      </c>
      <c r="E36" s="21">
        <v>1309295</v>
      </c>
      <c r="F36" s="22">
        <v>1309295</v>
      </c>
      <c r="G36" s="23">
        <v>0</v>
      </c>
      <c r="H36" s="21">
        <v>1360364.7779999999</v>
      </c>
      <c r="I36" s="22">
        <v>1417500.5</v>
      </c>
      <c r="J36" s="23">
        <v>1479869.9</v>
      </c>
    </row>
    <row r="37" spans="1:10" ht="12.75" customHeight="1" x14ac:dyDescent="0.2">
      <c r="A37" s="57" t="s">
        <v>30</v>
      </c>
      <c r="B37" s="21">
        <v>2148799</v>
      </c>
      <c r="C37" s="22">
        <v>1921992</v>
      </c>
      <c r="D37" s="23">
        <v>1455806</v>
      </c>
      <c r="E37" s="21">
        <v>1455806</v>
      </c>
      <c r="F37" s="22">
        <v>1455806</v>
      </c>
      <c r="G37" s="23">
        <v>0</v>
      </c>
      <c r="H37" s="21">
        <v>1512582.4339999999</v>
      </c>
      <c r="I37" s="22">
        <v>1576111</v>
      </c>
      <c r="J37" s="23">
        <v>1645460</v>
      </c>
    </row>
    <row r="38" spans="1:10" ht="12.75" customHeight="1" x14ac:dyDescent="0.2">
      <c r="A38" s="57" t="s">
        <v>31</v>
      </c>
      <c r="B38" s="21">
        <v>0</v>
      </c>
      <c r="C38" s="22">
        <v>0</v>
      </c>
      <c r="D38" s="23">
        <v>0</v>
      </c>
      <c r="E38" s="21">
        <v>0</v>
      </c>
      <c r="F38" s="22">
        <v>0</v>
      </c>
      <c r="G38" s="23">
        <v>0</v>
      </c>
      <c r="H38" s="21">
        <v>0</v>
      </c>
      <c r="I38" s="22">
        <v>0</v>
      </c>
      <c r="J38" s="23">
        <v>0</v>
      </c>
    </row>
    <row r="39" spans="1:10" ht="12.75" customHeight="1" x14ac:dyDescent="0.2">
      <c r="A39" s="57" t="s">
        <v>32</v>
      </c>
      <c r="B39" s="21">
        <v>-110362</v>
      </c>
      <c r="C39" s="22">
        <v>1354907</v>
      </c>
      <c r="D39" s="23">
        <v>1453272</v>
      </c>
      <c r="E39" s="21">
        <v>1453272</v>
      </c>
      <c r="F39" s="22">
        <v>1453272</v>
      </c>
      <c r="G39" s="23">
        <v>0</v>
      </c>
      <c r="H39" s="21">
        <v>1543631.6079999998</v>
      </c>
      <c r="I39" s="22">
        <v>1608422.28</v>
      </c>
      <c r="J39" s="23">
        <v>1679148.32</v>
      </c>
    </row>
    <row r="40" spans="1:10" ht="5.0999999999999996" customHeight="1" x14ac:dyDescent="0.2">
      <c r="A40" s="46"/>
      <c r="B40" s="47"/>
      <c r="C40" s="48"/>
      <c r="D40" s="49"/>
      <c r="E40" s="47"/>
      <c r="F40" s="48"/>
      <c r="G40" s="49"/>
      <c r="H40" s="47"/>
      <c r="I40" s="48"/>
      <c r="J40" s="49"/>
    </row>
    <row r="41" spans="1:10" ht="12.75" customHeight="1" x14ac:dyDescent="0.2">
      <c r="A41" s="60" t="s">
        <v>33</v>
      </c>
      <c r="B41" s="21"/>
      <c r="C41" s="22"/>
      <c r="D41" s="23"/>
      <c r="E41" s="21"/>
      <c r="F41" s="22"/>
      <c r="G41" s="23"/>
      <c r="H41" s="21"/>
      <c r="I41" s="22"/>
      <c r="J41" s="23"/>
    </row>
    <row r="42" spans="1:10" ht="12.75" customHeight="1" x14ac:dyDescent="0.2">
      <c r="A42" s="57" t="s">
        <v>34</v>
      </c>
      <c r="B42" s="21">
        <v>3639</v>
      </c>
      <c r="C42" s="22">
        <v>-185288</v>
      </c>
      <c r="D42" s="23">
        <v>1385628</v>
      </c>
      <c r="E42" s="21">
        <v>6776</v>
      </c>
      <c r="F42" s="22">
        <v>0</v>
      </c>
      <c r="G42" s="23">
        <v>374460</v>
      </c>
      <c r="H42" s="21">
        <v>398906</v>
      </c>
      <c r="I42" s="22">
        <v>178457</v>
      </c>
      <c r="J42" s="23">
        <v>156907</v>
      </c>
    </row>
    <row r="43" spans="1:10" ht="12.75" customHeight="1" x14ac:dyDescent="0.2">
      <c r="A43" s="57" t="s">
        <v>35</v>
      </c>
      <c r="B43" s="21">
        <v>0</v>
      </c>
      <c r="C43" s="22">
        <v>0</v>
      </c>
      <c r="D43" s="23">
        <v>-100549</v>
      </c>
      <c r="E43" s="21">
        <v>0</v>
      </c>
      <c r="F43" s="22">
        <v>0</v>
      </c>
      <c r="G43" s="23">
        <v>0</v>
      </c>
      <c r="H43" s="21">
        <v>0</v>
      </c>
      <c r="I43" s="22">
        <v>0</v>
      </c>
      <c r="J43" s="23">
        <v>0</v>
      </c>
    </row>
    <row r="44" spans="1:10" ht="12.75" customHeight="1" x14ac:dyDescent="0.2">
      <c r="A44" s="57" t="s">
        <v>36</v>
      </c>
      <c r="B44" s="21">
        <v>0</v>
      </c>
      <c r="C44" s="22">
        <v>0</v>
      </c>
      <c r="D44" s="23">
        <v>0</v>
      </c>
      <c r="E44" s="21">
        <v>0</v>
      </c>
      <c r="F44" s="22">
        <v>0</v>
      </c>
      <c r="G44" s="23">
        <v>0</v>
      </c>
      <c r="H44" s="21">
        <v>0</v>
      </c>
      <c r="I44" s="22">
        <v>0</v>
      </c>
      <c r="J44" s="23">
        <v>0</v>
      </c>
    </row>
    <row r="45" spans="1:10" ht="12.75" customHeight="1" x14ac:dyDescent="0.2">
      <c r="A45" s="61" t="s">
        <v>37</v>
      </c>
      <c r="B45" s="33">
        <v>490677</v>
      </c>
      <c r="C45" s="34">
        <v>305389</v>
      </c>
      <c r="D45" s="35">
        <v>1590468</v>
      </c>
      <c r="E45" s="33">
        <v>308526</v>
      </c>
      <c r="F45" s="34">
        <v>1590468</v>
      </c>
      <c r="G45" s="35">
        <v>1964928</v>
      </c>
      <c r="H45" s="33">
        <v>2363834</v>
      </c>
      <c r="I45" s="34">
        <v>2542291</v>
      </c>
      <c r="J45" s="35">
        <v>2699198</v>
      </c>
    </row>
    <row r="46" spans="1:10" ht="5.0999999999999996" customHeight="1" x14ac:dyDescent="0.2">
      <c r="A46" s="46"/>
      <c r="B46" s="47"/>
      <c r="C46" s="48"/>
      <c r="D46" s="49"/>
      <c r="E46" s="47"/>
      <c r="F46" s="48"/>
      <c r="G46" s="49"/>
      <c r="H46" s="47"/>
      <c r="I46" s="48"/>
      <c r="J46" s="49"/>
    </row>
  </sheetData>
  <pageMargins left="0.7" right="0.7" top="0.75" bottom="0.75" header="0.3" footer="0.3"/>
  <pageSetup paperSize="9" scale="7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A12" workbookViewId="0">
      <selection activeCell="L35" sqref="L35"/>
    </sheetView>
  </sheetViews>
  <sheetFormatPr defaultColWidth="9.109375" defaultRowHeight="10.199999999999999" x14ac:dyDescent="0.2"/>
  <cols>
    <col min="1" max="1" width="81.88671875" style="2" bestFit="1" customWidth="1"/>
    <col min="2" max="2" width="3.109375" style="62" customWidth="1"/>
    <col min="3" max="11" width="8.6640625" style="2" customWidth="1"/>
    <col min="12" max="12" width="9.109375" style="2"/>
    <col min="13" max="13" width="9.5546875" style="160" bestFit="1" customWidth="1"/>
    <col min="14" max="16384" width="9.109375" style="2"/>
  </cols>
  <sheetData>
    <row r="1" spans="1:12" ht="13.8" x14ac:dyDescent="0.3">
      <c r="A1" s="1" t="s">
        <v>546</v>
      </c>
    </row>
    <row r="2" spans="1:12" ht="20.399999999999999" x14ac:dyDescent="0.2">
      <c r="A2" s="63" t="str">
        <f>desc</f>
        <v>Description</v>
      </c>
      <c r="B2" s="63" t="str">
        <f>head27</f>
        <v>Ref</v>
      </c>
      <c r="C2" s="4" t="str">
        <f>head1b</f>
        <v>2017/18</v>
      </c>
      <c r="D2" s="5" t="str">
        <f>head1A</f>
        <v>2018/19</v>
      </c>
      <c r="E2" s="6" t="str">
        <f>Head1</f>
        <v>2019/20</v>
      </c>
      <c r="F2" s="7" t="str">
        <f>Head2</f>
        <v>Current Year 2020/21</v>
      </c>
      <c r="G2" s="8"/>
      <c r="H2" s="9"/>
      <c r="I2" s="7" t="str">
        <f>Head3a</f>
        <v>Medium Term Revenue and Expenditure Framework</v>
      </c>
      <c r="J2" s="8"/>
      <c r="K2" s="9"/>
    </row>
    <row r="3" spans="1:12" ht="29.25" customHeight="1" x14ac:dyDescent="0.2">
      <c r="A3" s="64" t="s">
        <v>0</v>
      </c>
      <c r="B3" s="65"/>
      <c r="C3" s="11" t="str">
        <f>Head5</f>
        <v>Audited Outcome</v>
      </c>
      <c r="D3" s="12" t="str">
        <f>Head5</f>
        <v>Audited Outcome</v>
      </c>
      <c r="E3" s="13" t="str">
        <f>Head5</f>
        <v>Audited Outcome</v>
      </c>
      <c r="F3" s="66" t="str">
        <f>Head6</f>
        <v>Original Budget</v>
      </c>
      <c r="G3" s="67" t="str">
        <f>Head7</f>
        <v>Adjusted Budget</v>
      </c>
      <c r="H3" s="13" t="str">
        <f>Head8</f>
        <v>Full Year Forecast</v>
      </c>
      <c r="I3" s="66" t="str">
        <f>Head9</f>
        <v>Budget Year 2021/22</v>
      </c>
      <c r="J3" s="67" t="str">
        <f>Head10</f>
        <v>Budget Year +1 2022/23</v>
      </c>
      <c r="K3" s="13" t="str">
        <f>Head11</f>
        <v>Budget Year +2 2023/24</v>
      </c>
    </row>
    <row r="4" spans="1:12" ht="12.75" customHeight="1" x14ac:dyDescent="0.2">
      <c r="A4" s="16" t="s">
        <v>38</v>
      </c>
      <c r="B4" s="68">
        <v>1</v>
      </c>
      <c r="C4" s="21"/>
      <c r="D4" s="22"/>
      <c r="E4" s="23"/>
      <c r="F4" s="21"/>
      <c r="G4" s="22"/>
      <c r="H4" s="23"/>
      <c r="I4" s="21"/>
      <c r="J4" s="22"/>
      <c r="K4" s="23"/>
      <c r="L4" s="69"/>
    </row>
    <row r="5" spans="1:12" ht="12.75" customHeight="1" x14ac:dyDescent="0.2">
      <c r="A5" s="57" t="s">
        <v>2</v>
      </c>
      <c r="B5" s="70"/>
      <c r="C5" s="71">
        <v>0</v>
      </c>
      <c r="D5" s="72">
        <v>0</v>
      </c>
      <c r="E5" s="73">
        <v>0</v>
      </c>
      <c r="F5" s="71">
        <v>0</v>
      </c>
      <c r="G5" s="72">
        <v>0</v>
      </c>
      <c r="H5" s="73">
        <v>0</v>
      </c>
      <c r="I5" s="71">
        <v>0</v>
      </c>
      <c r="J5" s="72">
        <v>0</v>
      </c>
      <c r="K5" s="73">
        <v>0</v>
      </c>
      <c r="L5" s="74"/>
    </row>
    <row r="6" spans="1:12" ht="12.75" customHeight="1" x14ac:dyDescent="0.2">
      <c r="A6" s="57" t="s">
        <v>39</v>
      </c>
      <c r="B6" s="70"/>
      <c r="C6" s="71">
        <v>0</v>
      </c>
      <c r="D6" s="72">
        <v>0</v>
      </c>
      <c r="E6" s="73">
        <v>0</v>
      </c>
      <c r="F6" s="71">
        <v>0</v>
      </c>
      <c r="G6" s="72">
        <v>0</v>
      </c>
      <c r="H6" s="73">
        <v>0</v>
      </c>
      <c r="I6" s="71">
        <v>0</v>
      </c>
      <c r="J6" s="72">
        <v>0</v>
      </c>
      <c r="K6" s="73">
        <v>0</v>
      </c>
      <c r="L6" s="74"/>
    </row>
    <row r="7" spans="1:12" ht="12.75" customHeight="1" x14ac:dyDescent="0.2">
      <c r="A7" s="57" t="s">
        <v>40</v>
      </c>
      <c r="B7" s="70"/>
      <c r="C7" s="71">
        <v>0</v>
      </c>
      <c r="D7" s="72">
        <v>0</v>
      </c>
      <c r="E7" s="73">
        <v>0</v>
      </c>
      <c r="F7" s="71">
        <v>0</v>
      </c>
      <c r="G7" s="72">
        <v>0</v>
      </c>
      <c r="H7" s="73">
        <v>0</v>
      </c>
      <c r="I7" s="71">
        <v>0</v>
      </c>
      <c r="J7" s="72">
        <v>0</v>
      </c>
      <c r="K7" s="73">
        <v>0</v>
      </c>
      <c r="L7" s="74"/>
    </row>
    <row r="8" spans="1:12" ht="12.75" customHeight="1" x14ac:dyDescent="0.2">
      <c r="A8" s="57" t="s">
        <v>41</v>
      </c>
      <c r="B8" s="70"/>
      <c r="C8" s="71">
        <v>0</v>
      </c>
      <c r="D8" s="72">
        <v>0</v>
      </c>
      <c r="E8" s="73">
        <v>0</v>
      </c>
      <c r="F8" s="71">
        <v>0</v>
      </c>
      <c r="G8" s="72">
        <v>0</v>
      </c>
      <c r="H8" s="73">
        <v>0</v>
      </c>
      <c r="I8" s="71">
        <v>0</v>
      </c>
      <c r="J8" s="72">
        <v>0</v>
      </c>
      <c r="K8" s="73">
        <v>0</v>
      </c>
      <c r="L8" s="74"/>
    </row>
    <row r="9" spans="1:12" ht="12.75" customHeight="1" x14ac:dyDescent="0.2">
      <c r="A9" s="57" t="s">
        <v>42</v>
      </c>
      <c r="B9" s="70"/>
      <c r="C9" s="71">
        <v>0</v>
      </c>
      <c r="D9" s="72">
        <v>0</v>
      </c>
      <c r="E9" s="73">
        <v>0</v>
      </c>
      <c r="F9" s="71">
        <v>0</v>
      </c>
      <c r="G9" s="72">
        <v>0</v>
      </c>
      <c r="H9" s="73">
        <v>0</v>
      </c>
      <c r="I9" s="71">
        <v>0</v>
      </c>
      <c r="J9" s="72">
        <v>0</v>
      </c>
      <c r="K9" s="73">
        <v>0</v>
      </c>
      <c r="L9" s="74"/>
    </row>
    <row r="10" spans="1:12" ht="0.9" customHeight="1" x14ac:dyDescent="0.2">
      <c r="A10" s="57"/>
      <c r="B10" s="70"/>
      <c r="C10" s="21">
        <v>0</v>
      </c>
      <c r="D10" s="22">
        <v>0</v>
      </c>
      <c r="E10" s="23">
        <v>0</v>
      </c>
      <c r="F10" s="21">
        <v>0</v>
      </c>
      <c r="G10" s="22">
        <v>0</v>
      </c>
      <c r="H10" s="23">
        <v>0</v>
      </c>
      <c r="I10" s="21">
        <v>0</v>
      </c>
      <c r="J10" s="22">
        <v>0</v>
      </c>
      <c r="K10" s="23">
        <v>0</v>
      </c>
      <c r="L10" s="74"/>
    </row>
    <row r="11" spans="1:12" ht="12.75" customHeight="1" x14ac:dyDescent="0.2">
      <c r="A11" s="57" t="s">
        <v>43</v>
      </c>
      <c r="B11" s="70"/>
      <c r="C11" s="71">
        <v>0</v>
      </c>
      <c r="D11" s="72">
        <v>0</v>
      </c>
      <c r="E11" s="73">
        <v>0</v>
      </c>
      <c r="F11" s="75">
        <v>0</v>
      </c>
      <c r="G11" s="72">
        <v>0</v>
      </c>
      <c r="H11" s="73">
        <v>0</v>
      </c>
      <c r="I11" s="71">
        <v>0</v>
      </c>
      <c r="J11" s="72">
        <v>0</v>
      </c>
      <c r="K11" s="73">
        <v>0</v>
      </c>
      <c r="L11" s="74"/>
    </row>
    <row r="12" spans="1:12" ht="12.75" customHeight="1" x14ac:dyDescent="0.2">
      <c r="A12" s="57" t="s">
        <v>44</v>
      </c>
      <c r="B12" s="70"/>
      <c r="C12" s="71">
        <v>0</v>
      </c>
      <c r="D12" s="72">
        <v>0</v>
      </c>
      <c r="E12" s="73">
        <v>0</v>
      </c>
      <c r="F12" s="75">
        <v>0</v>
      </c>
      <c r="G12" s="72">
        <v>0</v>
      </c>
      <c r="H12" s="73">
        <v>0</v>
      </c>
      <c r="I12" s="71">
        <v>0</v>
      </c>
      <c r="J12" s="72">
        <v>0</v>
      </c>
      <c r="K12" s="73">
        <v>0</v>
      </c>
      <c r="L12" s="74"/>
    </row>
    <row r="13" spans="1:12" ht="12.75" customHeight="1" x14ac:dyDescent="0.2">
      <c r="A13" s="57" t="s">
        <v>45</v>
      </c>
      <c r="B13" s="70"/>
      <c r="C13" s="71">
        <v>0</v>
      </c>
      <c r="D13" s="72">
        <v>0</v>
      </c>
      <c r="E13" s="73">
        <v>0</v>
      </c>
      <c r="F13" s="75">
        <v>0</v>
      </c>
      <c r="G13" s="72">
        <v>0</v>
      </c>
      <c r="H13" s="73">
        <v>0</v>
      </c>
      <c r="I13" s="71">
        <v>0</v>
      </c>
      <c r="J13" s="72">
        <v>0</v>
      </c>
      <c r="K13" s="73">
        <v>0</v>
      </c>
      <c r="L13" s="74"/>
    </row>
    <row r="14" spans="1:12" ht="12.75" customHeight="1" x14ac:dyDescent="0.2">
      <c r="A14" s="57" t="s">
        <v>46</v>
      </c>
      <c r="B14" s="70"/>
      <c r="C14" s="71">
        <v>0</v>
      </c>
      <c r="D14" s="72">
        <v>0</v>
      </c>
      <c r="E14" s="73">
        <v>0</v>
      </c>
      <c r="F14" s="75">
        <v>0</v>
      </c>
      <c r="G14" s="72">
        <v>0</v>
      </c>
      <c r="H14" s="73">
        <v>0</v>
      </c>
      <c r="I14" s="71">
        <v>0</v>
      </c>
      <c r="J14" s="72">
        <v>0</v>
      </c>
      <c r="K14" s="73">
        <v>0</v>
      </c>
      <c r="L14" s="74"/>
    </row>
    <row r="15" spans="1:12" ht="12.75" customHeight="1" x14ac:dyDescent="0.2">
      <c r="A15" s="57" t="s">
        <v>47</v>
      </c>
      <c r="B15" s="70"/>
      <c r="C15" s="71">
        <v>0</v>
      </c>
      <c r="D15" s="72">
        <v>0</v>
      </c>
      <c r="E15" s="73">
        <v>0</v>
      </c>
      <c r="F15" s="75">
        <v>0</v>
      </c>
      <c r="G15" s="72">
        <v>0</v>
      </c>
      <c r="H15" s="73">
        <v>0</v>
      </c>
      <c r="I15" s="71">
        <v>0</v>
      </c>
      <c r="J15" s="72">
        <v>0</v>
      </c>
      <c r="K15" s="73">
        <v>0</v>
      </c>
      <c r="L15" s="74"/>
    </row>
    <row r="16" spans="1:12" ht="12.75" customHeight="1" x14ac:dyDescent="0.2">
      <c r="A16" s="57" t="s">
        <v>48</v>
      </c>
      <c r="B16" s="70"/>
      <c r="C16" s="71">
        <v>0</v>
      </c>
      <c r="D16" s="72">
        <v>0</v>
      </c>
      <c r="E16" s="73">
        <v>0</v>
      </c>
      <c r="F16" s="75">
        <v>0</v>
      </c>
      <c r="G16" s="72">
        <v>0</v>
      </c>
      <c r="H16" s="73">
        <v>0</v>
      </c>
      <c r="I16" s="71">
        <v>0</v>
      </c>
      <c r="J16" s="72">
        <v>0</v>
      </c>
      <c r="K16" s="73">
        <v>0</v>
      </c>
      <c r="L16" s="74"/>
    </row>
    <row r="17" spans="1:12" ht="12.75" customHeight="1" x14ac:dyDescent="0.2">
      <c r="A17" s="57" t="s">
        <v>49</v>
      </c>
      <c r="B17" s="70"/>
      <c r="C17" s="71">
        <v>0</v>
      </c>
      <c r="D17" s="72">
        <v>0</v>
      </c>
      <c r="E17" s="73">
        <v>0</v>
      </c>
      <c r="F17" s="75">
        <v>0</v>
      </c>
      <c r="G17" s="72">
        <v>0</v>
      </c>
      <c r="H17" s="73">
        <v>0</v>
      </c>
      <c r="I17" s="71">
        <v>0</v>
      </c>
      <c r="J17" s="72">
        <v>0</v>
      </c>
      <c r="K17" s="73">
        <v>0</v>
      </c>
      <c r="L17" s="74"/>
    </row>
    <row r="18" spans="1:12" ht="12.75" customHeight="1" x14ac:dyDescent="0.2">
      <c r="A18" s="57" t="s">
        <v>50</v>
      </c>
      <c r="B18" s="70"/>
      <c r="C18" s="71">
        <v>3382476</v>
      </c>
      <c r="D18" s="72">
        <v>3892829</v>
      </c>
      <c r="E18" s="73">
        <v>4228640</v>
      </c>
      <c r="F18" s="75">
        <v>4300000</v>
      </c>
      <c r="G18" s="72">
        <v>5800000</v>
      </c>
      <c r="H18" s="73">
        <v>0</v>
      </c>
      <c r="I18" s="71">
        <v>4537800</v>
      </c>
      <c r="J18" s="72">
        <v>4719312</v>
      </c>
      <c r="K18" s="73">
        <v>4931681</v>
      </c>
      <c r="L18" s="74"/>
    </row>
    <row r="19" spans="1:12" ht="12.75" customHeight="1" x14ac:dyDescent="0.2">
      <c r="A19" s="57" t="s">
        <v>51</v>
      </c>
      <c r="B19" s="70"/>
      <c r="C19" s="71">
        <v>4515</v>
      </c>
      <c r="D19" s="72">
        <v>1794197</v>
      </c>
      <c r="E19" s="73">
        <v>2252405</v>
      </c>
      <c r="F19" s="75">
        <v>1586830</v>
      </c>
      <c r="G19" s="72">
        <v>1586830</v>
      </c>
      <c r="H19" s="73">
        <v>0</v>
      </c>
      <c r="I19" s="71">
        <v>0</v>
      </c>
      <c r="J19" s="72">
        <v>0</v>
      </c>
      <c r="K19" s="73">
        <v>0</v>
      </c>
      <c r="L19" s="74"/>
    </row>
    <row r="20" spans="1:12" ht="12.75" customHeight="1" x14ac:dyDescent="0.2">
      <c r="A20" s="57" t="s">
        <v>52</v>
      </c>
      <c r="B20" s="70"/>
      <c r="C20" s="71">
        <v>0</v>
      </c>
      <c r="D20" s="72">
        <v>0</v>
      </c>
      <c r="E20" s="76">
        <v>0</v>
      </c>
      <c r="F20" s="75">
        <v>0</v>
      </c>
      <c r="G20" s="72">
        <v>0</v>
      </c>
      <c r="H20" s="73">
        <v>0</v>
      </c>
      <c r="I20" s="71">
        <v>0</v>
      </c>
      <c r="J20" s="72">
        <v>0</v>
      </c>
      <c r="K20" s="73">
        <v>0</v>
      </c>
      <c r="L20" s="74"/>
    </row>
    <row r="21" spans="1:12" ht="24.75" customHeight="1" x14ac:dyDescent="0.2">
      <c r="A21" s="77" t="s">
        <v>7</v>
      </c>
      <c r="B21" s="78"/>
      <c r="C21" s="29">
        <f>SUM(C5:C9)+SUM(C11:C20)</f>
        <v>3386991</v>
      </c>
      <c r="D21" s="30">
        <f t="shared" ref="D21:K21" si="0">SUM(D5:D9)+SUM(D11:D20)</f>
        <v>5687026</v>
      </c>
      <c r="E21" s="31">
        <f t="shared" si="0"/>
        <v>6481045</v>
      </c>
      <c r="F21" s="29">
        <f t="shared" si="0"/>
        <v>5886830</v>
      </c>
      <c r="G21" s="30">
        <f t="shared" si="0"/>
        <v>7386830</v>
      </c>
      <c r="H21" s="31">
        <f t="shared" si="0"/>
        <v>0</v>
      </c>
      <c r="I21" s="29">
        <f t="shared" si="0"/>
        <v>4537800</v>
      </c>
      <c r="J21" s="30">
        <f t="shared" si="0"/>
        <v>4719312</v>
      </c>
      <c r="K21" s="31">
        <f t="shared" si="0"/>
        <v>4931681</v>
      </c>
      <c r="L21" s="79">
        <f>SUM(L5:L19)</f>
        <v>0</v>
      </c>
    </row>
    <row r="22" spans="1:12" ht="5.0999999999999996" customHeight="1" x14ac:dyDescent="0.2">
      <c r="A22" s="80"/>
      <c r="B22" s="70"/>
      <c r="C22" s="21"/>
      <c r="D22" s="22"/>
      <c r="E22" s="23"/>
      <c r="F22" s="21"/>
      <c r="G22" s="22"/>
      <c r="H22" s="23"/>
      <c r="I22" s="21"/>
      <c r="J22" s="22"/>
      <c r="K22" s="23"/>
      <c r="L22" s="74"/>
    </row>
    <row r="23" spans="1:12" ht="12.75" customHeight="1" x14ac:dyDescent="0.2">
      <c r="A23" s="60" t="s">
        <v>53</v>
      </c>
      <c r="B23" s="81"/>
      <c r="C23" s="21"/>
      <c r="D23" s="22"/>
      <c r="E23" s="23"/>
      <c r="F23" s="21"/>
      <c r="G23" s="22"/>
      <c r="H23" s="23"/>
      <c r="I23" s="21"/>
      <c r="J23" s="22"/>
      <c r="K23" s="23"/>
      <c r="L23" s="74"/>
    </row>
    <row r="24" spans="1:12" ht="12.75" customHeight="1" x14ac:dyDescent="0.2">
      <c r="A24" s="57" t="s">
        <v>54</v>
      </c>
      <c r="B24" s="70"/>
      <c r="C24" s="71">
        <v>2628955</v>
      </c>
      <c r="D24" s="72">
        <v>2658622</v>
      </c>
      <c r="E24" s="73">
        <v>2936398</v>
      </c>
      <c r="F24" s="71">
        <v>3557919.53</v>
      </c>
      <c r="G24" s="72">
        <v>3141946</v>
      </c>
      <c r="H24" s="73">
        <v>0</v>
      </c>
      <c r="I24" s="71">
        <v>3361882</v>
      </c>
      <c r="J24" s="72">
        <v>3328263</v>
      </c>
      <c r="K24" s="73">
        <v>3461394</v>
      </c>
      <c r="L24" s="74"/>
    </row>
    <row r="25" spans="1:12" ht="12.75" customHeight="1" x14ac:dyDescent="0.2">
      <c r="A25" s="57" t="s">
        <v>9</v>
      </c>
      <c r="B25" s="70"/>
      <c r="C25" s="71">
        <v>258676</v>
      </c>
      <c r="D25" s="72">
        <v>575646</v>
      </c>
      <c r="E25" s="73">
        <v>680000</v>
      </c>
      <c r="F25" s="71">
        <v>546188</v>
      </c>
      <c r="G25" s="72">
        <v>390380</v>
      </c>
      <c r="H25" s="73">
        <v>0</v>
      </c>
      <c r="I25" s="71">
        <v>417707</v>
      </c>
      <c r="J25" s="72">
        <v>446946</v>
      </c>
      <c r="K25" s="73">
        <v>478232</v>
      </c>
      <c r="L25" s="74"/>
    </row>
    <row r="26" spans="1:12" ht="12.75" customHeight="1" x14ac:dyDescent="0.2">
      <c r="A26" s="57" t="s">
        <v>55</v>
      </c>
      <c r="B26" s="70">
        <v>4</v>
      </c>
      <c r="C26" s="71">
        <v>0</v>
      </c>
      <c r="D26" s="72">
        <v>0</v>
      </c>
      <c r="E26" s="73">
        <v>0</v>
      </c>
      <c r="F26" s="71">
        <v>0</v>
      </c>
      <c r="G26" s="72">
        <v>0</v>
      </c>
      <c r="H26" s="73">
        <v>0</v>
      </c>
      <c r="I26" s="71">
        <v>0</v>
      </c>
      <c r="J26" s="72">
        <v>0</v>
      </c>
      <c r="K26" s="73">
        <v>0</v>
      </c>
      <c r="L26" s="74"/>
    </row>
    <row r="27" spans="1:12" ht="12.75" customHeight="1" x14ac:dyDescent="0.2">
      <c r="A27" s="57" t="s">
        <v>10</v>
      </c>
      <c r="B27" s="70"/>
      <c r="C27" s="71">
        <v>135204</v>
      </c>
      <c r="D27" s="72">
        <v>44020</v>
      </c>
      <c r="E27" s="73">
        <v>0</v>
      </c>
      <c r="F27" s="71">
        <v>157980</v>
      </c>
      <c r="G27" s="72">
        <v>157980</v>
      </c>
      <c r="H27" s="73">
        <v>0</v>
      </c>
      <c r="I27" s="71">
        <v>148485</v>
      </c>
      <c r="J27" s="72">
        <v>112561</v>
      </c>
      <c r="K27" s="73">
        <v>84421</v>
      </c>
      <c r="L27" s="74"/>
    </row>
    <row r="28" spans="1:12" ht="12.75" customHeight="1" x14ac:dyDescent="0.2">
      <c r="A28" s="57" t="s">
        <v>11</v>
      </c>
      <c r="B28" s="70"/>
      <c r="C28" s="71">
        <v>0</v>
      </c>
      <c r="D28" s="72">
        <v>0</v>
      </c>
      <c r="E28" s="73">
        <v>0</v>
      </c>
      <c r="F28" s="71">
        <v>0</v>
      </c>
      <c r="G28" s="72">
        <v>6776</v>
      </c>
      <c r="H28" s="73">
        <v>0</v>
      </c>
      <c r="I28" s="71">
        <v>7454</v>
      </c>
      <c r="J28" s="72">
        <v>8199</v>
      </c>
      <c r="K28" s="73">
        <v>9019</v>
      </c>
      <c r="L28" s="74"/>
    </row>
    <row r="29" spans="1:12" ht="12.75" customHeight="1" x14ac:dyDescent="0.2">
      <c r="A29" s="57" t="s">
        <v>56</v>
      </c>
      <c r="B29" s="70">
        <v>2</v>
      </c>
      <c r="C29" s="71">
        <v>0</v>
      </c>
      <c r="D29" s="72">
        <v>0</v>
      </c>
      <c r="E29" s="73">
        <v>0</v>
      </c>
      <c r="F29" s="71">
        <v>0</v>
      </c>
      <c r="G29" s="72">
        <v>0</v>
      </c>
      <c r="H29" s="73">
        <v>0</v>
      </c>
      <c r="I29" s="71">
        <v>0</v>
      </c>
      <c r="J29" s="72">
        <v>0</v>
      </c>
      <c r="K29" s="73">
        <v>0</v>
      </c>
      <c r="L29" s="74"/>
    </row>
    <row r="30" spans="1:12" ht="12.75" customHeight="1" x14ac:dyDescent="0.2">
      <c r="A30" s="57" t="s">
        <v>57</v>
      </c>
      <c r="B30" s="70">
        <v>5</v>
      </c>
      <c r="C30" s="71">
        <v>0</v>
      </c>
      <c r="D30" s="72">
        <v>0</v>
      </c>
      <c r="E30" s="73">
        <v>0</v>
      </c>
      <c r="F30" s="71">
        <v>0</v>
      </c>
      <c r="G30" s="72">
        <v>30620</v>
      </c>
      <c r="H30" s="73">
        <v>0</v>
      </c>
      <c r="I30" s="71">
        <v>33682</v>
      </c>
      <c r="J30" s="72">
        <v>37050</v>
      </c>
      <c r="K30" s="73">
        <v>40755</v>
      </c>
      <c r="L30" s="74"/>
    </row>
    <row r="31" spans="1:12" ht="12.75" customHeight="1" x14ac:dyDescent="0.2">
      <c r="A31" s="57" t="s">
        <v>58</v>
      </c>
      <c r="B31" s="70"/>
      <c r="C31" s="71">
        <v>0</v>
      </c>
      <c r="D31" s="72">
        <v>0</v>
      </c>
      <c r="E31" s="73">
        <v>1850000</v>
      </c>
      <c r="F31" s="71">
        <v>1296000</v>
      </c>
      <c r="G31" s="72">
        <f>120890+44194+86282</f>
        <v>251366</v>
      </c>
      <c r="H31" s="73">
        <v>0</v>
      </c>
      <c r="I31" s="71">
        <f>132979+48613+94911</f>
        <v>276503</v>
      </c>
      <c r="J31" s="72">
        <f>123873+53474+75929</f>
        <v>253276</v>
      </c>
      <c r="K31" s="73">
        <f>129199+58822+83521</f>
        <v>271542</v>
      </c>
      <c r="L31" s="74"/>
    </row>
    <row r="32" spans="1:12" ht="12.75" customHeight="1" x14ac:dyDescent="0.2">
      <c r="A32" s="57" t="s">
        <v>50</v>
      </c>
      <c r="B32" s="70"/>
      <c r="C32" s="71">
        <v>0</v>
      </c>
      <c r="D32" s="72">
        <v>0</v>
      </c>
      <c r="E32" s="73">
        <v>0</v>
      </c>
      <c r="F32" s="71">
        <v>0</v>
      </c>
      <c r="G32" s="72">
        <v>0</v>
      </c>
      <c r="H32" s="73">
        <v>0</v>
      </c>
      <c r="I32" s="71">
        <v>0</v>
      </c>
      <c r="J32" s="72">
        <v>0</v>
      </c>
      <c r="K32" s="73">
        <v>0</v>
      </c>
      <c r="L32" s="74"/>
    </row>
    <row r="33" spans="1:12" ht="12.75" customHeight="1" x14ac:dyDescent="0.2">
      <c r="A33" s="57" t="s">
        <v>14</v>
      </c>
      <c r="B33" s="70">
        <v>3</v>
      </c>
      <c r="C33" s="71">
        <v>497782</v>
      </c>
      <c r="D33" s="72">
        <v>739844</v>
      </c>
      <c r="E33" s="73">
        <v>1014647</v>
      </c>
      <c r="F33" s="71">
        <v>624892.47</v>
      </c>
      <c r="G33" s="72">
        <f>2766987+382450+3265+38580</f>
        <v>3191282</v>
      </c>
      <c r="H33" s="73">
        <v>0</v>
      </c>
      <c r="I33" s="71">
        <f>1042800+420695+3592+42438</f>
        <v>1509525</v>
      </c>
      <c r="J33" s="72">
        <f>416488+3951+46682</f>
        <v>467121</v>
      </c>
      <c r="K33" s="73">
        <f>458137+4346+51350</f>
        <v>513833</v>
      </c>
      <c r="L33" s="74"/>
    </row>
    <row r="34" spans="1:12" ht="12.75" customHeight="1" x14ac:dyDescent="0.2">
      <c r="A34" s="57" t="s">
        <v>59</v>
      </c>
      <c r="B34" s="70"/>
      <c r="C34" s="82">
        <v>0</v>
      </c>
      <c r="D34" s="72">
        <v>0</v>
      </c>
      <c r="E34" s="73">
        <v>0</v>
      </c>
      <c r="F34" s="71">
        <v>0</v>
      </c>
      <c r="G34" s="72"/>
      <c r="H34" s="73">
        <v>0</v>
      </c>
      <c r="I34" s="71">
        <v>0</v>
      </c>
      <c r="J34" s="72">
        <v>0</v>
      </c>
      <c r="K34" s="73">
        <v>0</v>
      </c>
      <c r="L34" s="74"/>
    </row>
    <row r="35" spans="1:12" ht="12.75" customHeight="1" x14ac:dyDescent="0.2">
      <c r="A35" s="83" t="s">
        <v>15</v>
      </c>
      <c r="B35" s="78"/>
      <c r="C35" s="29">
        <f t="shared" ref="C35:K35" si="1">SUM(C24:C34)</f>
        <v>3520617</v>
      </c>
      <c r="D35" s="30">
        <f t="shared" si="1"/>
        <v>4018132</v>
      </c>
      <c r="E35" s="31">
        <f t="shared" si="1"/>
        <v>6481045</v>
      </c>
      <c r="F35" s="29">
        <f t="shared" si="1"/>
        <v>6182979.9999999991</v>
      </c>
      <c r="G35" s="30">
        <f t="shared" si="1"/>
        <v>7170350</v>
      </c>
      <c r="H35" s="31">
        <f t="shared" si="1"/>
        <v>0</v>
      </c>
      <c r="I35" s="29">
        <f t="shared" si="1"/>
        <v>5755238</v>
      </c>
      <c r="J35" s="30">
        <f t="shared" si="1"/>
        <v>4653416</v>
      </c>
      <c r="K35" s="31">
        <f t="shared" si="1"/>
        <v>4859196</v>
      </c>
      <c r="L35" s="79"/>
    </row>
    <row r="36" spans="1:12" ht="9.9" customHeight="1" x14ac:dyDescent="0.2">
      <c r="A36" s="58"/>
      <c r="B36" s="70"/>
      <c r="C36" s="21"/>
      <c r="D36" s="22"/>
      <c r="E36" s="23"/>
      <c r="F36" s="21"/>
      <c r="G36" s="22"/>
      <c r="H36" s="23"/>
      <c r="I36" s="21"/>
      <c r="J36" s="22"/>
      <c r="K36" s="23"/>
      <c r="L36" s="79"/>
    </row>
    <row r="37" spans="1:12" ht="12.75" customHeight="1" x14ac:dyDescent="0.2">
      <c r="A37" s="58" t="s">
        <v>16</v>
      </c>
      <c r="B37" s="70"/>
      <c r="C37" s="33">
        <f t="shared" ref="C37:K37" si="2">C21-C35</f>
        <v>-133626</v>
      </c>
      <c r="D37" s="34">
        <f t="shared" si="2"/>
        <v>1668894</v>
      </c>
      <c r="E37" s="35">
        <f t="shared" si="2"/>
        <v>0</v>
      </c>
      <c r="F37" s="33">
        <f t="shared" si="2"/>
        <v>-296149.99999999907</v>
      </c>
      <c r="G37" s="34">
        <f t="shared" si="2"/>
        <v>216480</v>
      </c>
      <c r="H37" s="35">
        <f t="shared" si="2"/>
        <v>0</v>
      </c>
      <c r="I37" s="33">
        <f t="shared" si="2"/>
        <v>-1217438</v>
      </c>
      <c r="J37" s="34">
        <f t="shared" si="2"/>
        <v>65896</v>
      </c>
      <c r="K37" s="35">
        <f t="shared" si="2"/>
        <v>72485</v>
      </c>
      <c r="L37" s="79"/>
    </row>
    <row r="38" spans="1:12" ht="26.25" customHeight="1" x14ac:dyDescent="0.2">
      <c r="A38" s="84" t="s">
        <v>17</v>
      </c>
      <c r="B38" s="70"/>
      <c r="C38" s="71">
        <v>0</v>
      </c>
      <c r="D38" s="72">
        <v>0</v>
      </c>
      <c r="E38" s="73">
        <v>0</v>
      </c>
      <c r="F38" s="71">
        <v>0</v>
      </c>
      <c r="G38" s="72">
        <v>0</v>
      </c>
      <c r="H38" s="73">
        <v>0</v>
      </c>
      <c r="I38" s="71">
        <v>0</v>
      </c>
      <c r="J38" s="72">
        <v>0</v>
      </c>
      <c r="K38" s="73">
        <v>0</v>
      </c>
      <c r="L38" s="79"/>
    </row>
    <row r="39" spans="1:12" ht="20.399999999999999" x14ac:dyDescent="0.2">
      <c r="A39" s="84" t="s">
        <v>60</v>
      </c>
      <c r="B39" s="70"/>
      <c r="C39" s="71">
        <v>0</v>
      </c>
      <c r="D39" s="72">
        <v>0</v>
      </c>
      <c r="E39" s="73">
        <v>0</v>
      </c>
      <c r="F39" s="71">
        <v>0</v>
      </c>
      <c r="G39" s="72">
        <v>0</v>
      </c>
      <c r="H39" s="73">
        <v>0</v>
      </c>
      <c r="I39" s="71">
        <v>0</v>
      </c>
      <c r="J39" s="72">
        <v>0</v>
      </c>
      <c r="K39" s="73">
        <v>0</v>
      </c>
      <c r="L39" s="79"/>
    </row>
    <row r="40" spans="1:12" ht="12.75" customHeight="1" x14ac:dyDescent="0.2">
      <c r="A40" s="57" t="s">
        <v>61</v>
      </c>
      <c r="B40" s="70"/>
      <c r="C40" s="82">
        <v>0</v>
      </c>
      <c r="D40" s="85">
        <v>0</v>
      </c>
      <c r="E40" s="76">
        <v>0</v>
      </c>
      <c r="F40" s="82">
        <v>0</v>
      </c>
      <c r="G40" s="85">
        <v>0</v>
      </c>
      <c r="H40" s="76">
        <v>0</v>
      </c>
      <c r="I40" s="82">
        <v>0</v>
      </c>
      <c r="J40" s="85">
        <v>0</v>
      </c>
      <c r="K40" s="76">
        <v>0</v>
      </c>
      <c r="L40" s="79"/>
    </row>
    <row r="41" spans="1:12" ht="15" customHeight="1" x14ac:dyDescent="0.2">
      <c r="A41" s="86" t="s">
        <v>18</v>
      </c>
      <c r="B41" s="87"/>
      <c r="C41" s="88">
        <f t="shared" ref="C41:K41" si="3">SUM(C37:C40)</f>
        <v>-133626</v>
      </c>
      <c r="D41" s="89">
        <f t="shared" si="3"/>
        <v>1668894</v>
      </c>
      <c r="E41" s="90">
        <f t="shared" si="3"/>
        <v>0</v>
      </c>
      <c r="F41" s="88">
        <f t="shared" si="3"/>
        <v>-296149.99999999907</v>
      </c>
      <c r="G41" s="89">
        <f t="shared" si="3"/>
        <v>216480</v>
      </c>
      <c r="H41" s="90">
        <f t="shared" si="3"/>
        <v>0</v>
      </c>
      <c r="I41" s="88">
        <f t="shared" si="3"/>
        <v>-1217438</v>
      </c>
      <c r="J41" s="89">
        <f t="shared" si="3"/>
        <v>65896</v>
      </c>
      <c r="K41" s="90">
        <f t="shared" si="3"/>
        <v>72485</v>
      </c>
      <c r="L41" s="79"/>
    </row>
    <row r="42" spans="1:12" ht="12.75" customHeight="1" x14ac:dyDescent="0.2">
      <c r="A42" s="57" t="s">
        <v>19</v>
      </c>
      <c r="B42" s="91"/>
      <c r="C42" s="71">
        <v>0</v>
      </c>
      <c r="D42" s="72">
        <v>0</v>
      </c>
      <c r="E42" s="73">
        <v>0</v>
      </c>
      <c r="F42" s="71">
        <v>0</v>
      </c>
      <c r="G42" s="72">
        <v>0</v>
      </c>
      <c r="H42" s="73">
        <v>0</v>
      </c>
      <c r="I42" s="71">
        <v>0</v>
      </c>
      <c r="J42" s="72">
        <v>0</v>
      </c>
      <c r="K42" s="73">
        <v>0</v>
      </c>
      <c r="L42" s="79"/>
    </row>
    <row r="43" spans="1:12" ht="12.75" customHeight="1" x14ac:dyDescent="0.2">
      <c r="A43" s="92" t="s">
        <v>20</v>
      </c>
      <c r="B43" s="93"/>
      <c r="C43" s="94">
        <f>C41-C42</f>
        <v>-133626</v>
      </c>
      <c r="D43" s="95">
        <f t="shared" ref="D43:K43" si="4">D41-D42</f>
        <v>1668894</v>
      </c>
      <c r="E43" s="95">
        <f t="shared" si="4"/>
        <v>0</v>
      </c>
      <c r="F43" s="95">
        <f t="shared" si="4"/>
        <v>-296149.99999999907</v>
      </c>
      <c r="G43" s="95">
        <f t="shared" si="4"/>
        <v>216480</v>
      </c>
      <c r="H43" s="95">
        <f t="shared" si="4"/>
        <v>0</v>
      </c>
      <c r="I43" s="95">
        <f t="shared" si="4"/>
        <v>-1217438</v>
      </c>
      <c r="J43" s="95">
        <f t="shared" si="4"/>
        <v>65896</v>
      </c>
      <c r="K43" s="95">
        <f t="shared" si="4"/>
        <v>72485</v>
      </c>
      <c r="L43" s="79"/>
    </row>
    <row r="44" spans="1:12" ht="12.75" customHeight="1" x14ac:dyDescent="0.2">
      <c r="A44" s="96" t="s">
        <v>62</v>
      </c>
      <c r="B44" s="97"/>
      <c r="C44" s="98"/>
      <c r="D44" s="98"/>
      <c r="E44" s="98"/>
      <c r="F44" s="98"/>
      <c r="G44" s="98"/>
      <c r="H44" s="98"/>
      <c r="I44" s="98"/>
      <c r="J44" s="98"/>
      <c r="K44" s="98"/>
      <c r="L44" s="79"/>
    </row>
    <row r="45" spans="1:12" ht="12.75" customHeight="1" x14ac:dyDescent="0.2">
      <c r="A45" s="99" t="s">
        <v>63</v>
      </c>
      <c r="B45" s="97"/>
      <c r="C45" s="98"/>
      <c r="D45" s="98"/>
      <c r="E45" s="98"/>
      <c r="F45" s="98"/>
      <c r="G45" s="98"/>
      <c r="H45" s="98"/>
      <c r="I45" s="98"/>
      <c r="J45" s="98"/>
      <c r="K45" s="98"/>
      <c r="L45" s="79"/>
    </row>
    <row r="46" spans="1:12" ht="12.75" customHeight="1" x14ac:dyDescent="0.2">
      <c r="A46" s="99" t="s">
        <v>64</v>
      </c>
      <c r="B46" s="97"/>
      <c r="C46" s="98"/>
      <c r="D46" s="98"/>
      <c r="E46" s="98"/>
      <c r="F46" s="98"/>
      <c r="G46" s="98"/>
      <c r="H46" s="98"/>
      <c r="I46" s="98"/>
      <c r="J46" s="98"/>
      <c r="K46" s="98"/>
      <c r="L46" s="79"/>
    </row>
    <row r="47" spans="1:12" ht="12.75" customHeight="1" x14ac:dyDescent="0.2">
      <c r="A47" s="99" t="s">
        <v>65</v>
      </c>
      <c r="B47" s="100"/>
      <c r="C47" s="98"/>
      <c r="D47" s="98"/>
      <c r="E47" s="98"/>
      <c r="F47" s="98"/>
      <c r="G47" s="98"/>
      <c r="H47" s="98"/>
      <c r="I47" s="98"/>
      <c r="J47" s="98"/>
      <c r="K47" s="98"/>
      <c r="L47" s="74"/>
    </row>
    <row r="48" spans="1:12" x14ac:dyDescent="0.2">
      <c r="A48" s="99" t="s">
        <v>66</v>
      </c>
      <c r="E48" s="74"/>
      <c r="F48" s="74"/>
      <c r="G48" s="74"/>
      <c r="H48" s="74"/>
      <c r="I48" s="74"/>
      <c r="J48" s="74"/>
      <c r="K48" s="74"/>
      <c r="L48" s="74"/>
    </row>
    <row r="49" spans="1:12" x14ac:dyDescent="0.2">
      <c r="A49" s="99" t="s">
        <v>67</v>
      </c>
      <c r="E49" s="74"/>
      <c r="F49" s="74"/>
      <c r="G49" s="74"/>
      <c r="H49" s="74"/>
      <c r="I49" s="74"/>
      <c r="J49" s="74"/>
      <c r="K49" s="74"/>
      <c r="L49" s="74"/>
    </row>
  </sheetData>
  <pageMargins left="0.7" right="0.7" top="0.75" bottom="0.75" header="0.3" footer="0.3"/>
  <pageSetup paperSize="9" scale="7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2"/>
  <sheetViews>
    <sheetView topLeftCell="A155" workbookViewId="0">
      <selection activeCell="I190" sqref="I190"/>
    </sheetView>
  </sheetViews>
  <sheetFormatPr defaultColWidth="9.109375" defaultRowHeight="10.199999999999999" x14ac:dyDescent="0.2"/>
  <cols>
    <col min="1" max="1" width="35.109375" style="2" customWidth="1"/>
    <col min="2" max="2" width="3.109375" style="62" customWidth="1"/>
    <col min="3" max="11" width="8.6640625" style="2" customWidth="1"/>
    <col min="12" max="12" width="9.88671875" style="2" customWidth="1"/>
    <col min="13" max="13" width="9.44140625" style="2" customWidth="1"/>
    <col min="14" max="14" width="9.88671875" style="2" customWidth="1"/>
    <col min="15" max="17" width="9.44140625" style="2" customWidth="1"/>
    <col min="18" max="18" width="9.88671875" style="2" customWidth="1"/>
    <col min="19" max="21" width="9.44140625" style="2" customWidth="1"/>
    <col min="22" max="23" width="9.88671875" style="2" customWidth="1"/>
    <col min="24" max="16384" width="9.109375" style="2"/>
  </cols>
  <sheetData>
    <row r="1" spans="1:12" ht="13.8" x14ac:dyDescent="0.3">
      <c r="A1" s="1" t="s">
        <v>547</v>
      </c>
    </row>
    <row r="2" spans="1:12" ht="20.399999999999999" x14ac:dyDescent="0.2">
      <c r="A2" s="63" t="str">
        <f>Vdesc</f>
        <v>Vote Description</v>
      </c>
      <c r="B2" s="3" t="str">
        <f>head27</f>
        <v>Ref</v>
      </c>
      <c r="C2" s="4" t="str">
        <f>head1b</f>
        <v>2017/18</v>
      </c>
      <c r="D2" s="5" t="str">
        <f>head1A</f>
        <v>2018/19</v>
      </c>
      <c r="E2" s="6" t="str">
        <f>Head1</f>
        <v>2019/20</v>
      </c>
      <c r="F2" s="445" t="str">
        <f>Head2</f>
        <v>Current Year 2020/21</v>
      </c>
      <c r="G2" s="446"/>
      <c r="H2" s="447"/>
      <c r="I2" s="7" t="str">
        <f>Head3a</f>
        <v>Medium Term Revenue and Expenditure Framework</v>
      </c>
      <c r="J2" s="8"/>
      <c r="K2" s="9"/>
    </row>
    <row r="3" spans="1:12" ht="20.399999999999999" x14ac:dyDescent="0.2">
      <c r="A3" s="103" t="s">
        <v>0</v>
      </c>
      <c r="B3" s="104">
        <v>1</v>
      </c>
      <c r="C3" s="11" t="str">
        <f>Head5</f>
        <v>Audited Outcome</v>
      </c>
      <c r="D3" s="12" t="str">
        <f>Head5</f>
        <v>Audited Outcome</v>
      </c>
      <c r="E3" s="13" t="str">
        <f>Head5</f>
        <v>Audited Outcome</v>
      </c>
      <c r="F3" s="66" t="str">
        <f>Head6</f>
        <v>Original Budget</v>
      </c>
      <c r="G3" s="67" t="str">
        <f>Head7</f>
        <v>Adjusted Budget</v>
      </c>
      <c r="H3" s="13" t="str">
        <f>Head8</f>
        <v>Full Year Forecast</v>
      </c>
      <c r="I3" s="66" t="str">
        <f>Head9</f>
        <v>Budget Year 2021/22</v>
      </c>
      <c r="J3" s="67" t="str">
        <f>Head10</f>
        <v>Budget Year +1 2022/23</v>
      </c>
      <c r="K3" s="13" t="str">
        <f>Head11</f>
        <v>Budget Year +2 2023/24</v>
      </c>
    </row>
    <row r="4" spans="1:12" ht="12.75" customHeight="1" x14ac:dyDescent="0.2">
      <c r="A4" s="60" t="s">
        <v>68</v>
      </c>
      <c r="B4" s="105"/>
      <c r="C4" s="21"/>
      <c r="D4" s="22"/>
      <c r="E4" s="23"/>
      <c r="F4" s="21"/>
      <c r="G4" s="22"/>
      <c r="H4" s="23"/>
      <c r="I4" s="21"/>
      <c r="J4" s="22"/>
      <c r="K4" s="23"/>
    </row>
    <row r="5" spans="1:12" ht="5.0999999999999996" customHeight="1" x14ac:dyDescent="0.2">
      <c r="A5" s="60"/>
      <c r="B5" s="105"/>
      <c r="C5" s="21"/>
      <c r="D5" s="22"/>
      <c r="E5" s="23"/>
      <c r="F5" s="21"/>
      <c r="G5" s="22"/>
      <c r="H5" s="23"/>
      <c r="I5" s="21"/>
      <c r="J5" s="22"/>
      <c r="K5" s="23"/>
    </row>
    <row r="6" spans="1:12" ht="13.35" customHeight="1" x14ac:dyDescent="0.2">
      <c r="A6" s="60" t="s">
        <v>69</v>
      </c>
      <c r="B6" s="106"/>
      <c r="C6" s="34">
        <f>C7+C12+C16+C26+C37+C44+C52+C62+C68</f>
        <v>0</v>
      </c>
      <c r="D6" s="34">
        <f t="shared" ref="D6:K6" si="0">D7+D12+D16+D26+D37+D44+D52+D62+D68</f>
        <v>0</v>
      </c>
      <c r="E6" s="107">
        <f t="shared" si="0"/>
        <v>0</v>
      </c>
      <c r="F6" s="108">
        <f t="shared" si="0"/>
        <v>0</v>
      </c>
      <c r="G6" s="34">
        <f t="shared" si="0"/>
        <v>0</v>
      </c>
      <c r="H6" s="109">
        <f t="shared" si="0"/>
        <v>0</v>
      </c>
      <c r="I6" s="108">
        <f t="shared" si="0"/>
        <v>0</v>
      </c>
      <c r="J6" s="34">
        <f t="shared" si="0"/>
        <v>0</v>
      </c>
      <c r="K6" s="107">
        <f t="shared" si="0"/>
        <v>0</v>
      </c>
    </row>
    <row r="7" spans="1:12" s="111" customFormat="1" ht="13.35" customHeight="1" x14ac:dyDescent="0.25">
      <c r="A7" s="57" t="s">
        <v>70</v>
      </c>
      <c r="B7" s="106"/>
      <c r="C7" s="18">
        <f t="shared" ref="C7:K7" si="1">SUM(C8:C11)</f>
        <v>0</v>
      </c>
      <c r="D7" s="18">
        <f t="shared" si="1"/>
        <v>0</v>
      </c>
      <c r="E7" s="110">
        <f t="shared" si="1"/>
        <v>0</v>
      </c>
      <c r="F7" s="17">
        <f t="shared" si="1"/>
        <v>0</v>
      </c>
      <c r="G7" s="18">
        <f t="shared" si="1"/>
        <v>0</v>
      </c>
      <c r="H7" s="19">
        <f t="shared" si="1"/>
        <v>0</v>
      </c>
      <c r="I7" s="17">
        <f t="shared" si="1"/>
        <v>0</v>
      </c>
      <c r="J7" s="18">
        <f t="shared" si="1"/>
        <v>0</v>
      </c>
      <c r="K7" s="19">
        <f t="shared" si="1"/>
        <v>0</v>
      </c>
      <c r="L7" s="2"/>
    </row>
    <row r="8" spans="1:12" s="111" customFormat="1" ht="13.35" customHeight="1" x14ac:dyDescent="0.25">
      <c r="A8" s="112" t="s">
        <v>71</v>
      </c>
      <c r="B8" s="113"/>
      <c r="C8" s="114">
        <f>[2]SD7a!C8+[2]SD7b!C8++[2]SD7e!C8</f>
        <v>0</v>
      </c>
      <c r="D8" s="22">
        <f>[2]SD7a!D8+[2]SD7b!D8++[2]SD7e!D8</f>
        <v>0</v>
      </c>
      <c r="E8" s="115">
        <f>[2]SD7a!E8+[2]SD7b!E8++[2]SD7e!E8</f>
        <v>0</v>
      </c>
      <c r="F8" s="21">
        <f>[2]SD7a!F8+[2]SD7b!F8++[2]SD7e!F8</f>
        <v>0</v>
      </c>
      <c r="G8" s="22">
        <f>[2]SD7a!G8+[2]SD7b!G8++[2]SD7e!G8</f>
        <v>0</v>
      </c>
      <c r="H8" s="23">
        <f>[2]SD7a!H8+[2]SD7b!H8++[2]SD7e!H8</f>
        <v>0</v>
      </c>
      <c r="I8" s="21">
        <f>[2]SD7a!I8+[2]SD7b!I8++[2]SD7e!I8</f>
        <v>0</v>
      </c>
      <c r="J8" s="22">
        <f>[2]SD7a!J8+[2]SD7b!J8++[2]SD7e!J8</f>
        <v>0</v>
      </c>
      <c r="K8" s="23">
        <f>[2]SD7a!K8+[2]SD7b!K8++[2]SD7e!K8</f>
        <v>0</v>
      </c>
      <c r="L8" s="2"/>
    </row>
    <row r="9" spans="1:12" s="111" customFormat="1" ht="13.35" customHeight="1" x14ac:dyDescent="0.25">
      <c r="A9" s="112" t="s">
        <v>72</v>
      </c>
      <c r="B9" s="106"/>
      <c r="C9" s="114">
        <f>[2]SD7a!C9+[2]SD7b!C9++[2]SD7e!C9</f>
        <v>0</v>
      </c>
      <c r="D9" s="22">
        <f>[2]SD7a!D9+[2]SD7b!D9++[2]SD7e!D9</f>
        <v>0</v>
      </c>
      <c r="E9" s="115">
        <f>[2]SD7a!E9+[2]SD7b!E9++[2]SD7e!E9</f>
        <v>0</v>
      </c>
      <c r="F9" s="21">
        <f>[2]SD7a!F9+[2]SD7b!F9++[2]SD7e!F9</f>
        <v>0</v>
      </c>
      <c r="G9" s="22">
        <f>[2]SD7a!G9+[2]SD7b!G9++[2]SD7e!G9</f>
        <v>0</v>
      </c>
      <c r="H9" s="23">
        <f>[2]SD7a!H9+[2]SD7b!H9++[2]SD7e!H9</f>
        <v>0</v>
      </c>
      <c r="I9" s="21">
        <f>[2]SD7a!I9+[2]SD7b!I9++[2]SD7e!I9</f>
        <v>0</v>
      </c>
      <c r="J9" s="22">
        <f>[2]SD7a!J9+[2]SD7b!J9++[2]SD7e!J9</f>
        <v>0</v>
      </c>
      <c r="K9" s="23">
        <f>[2]SD7a!K9+[2]SD7b!K9++[2]SD7e!K9</f>
        <v>0</v>
      </c>
      <c r="L9" s="116"/>
    </row>
    <row r="10" spans="1:12" s="111" customFormat="1" ht="13.35" customHeight="1" x14ac:dyDescent="0.25">
      <c r="A10" s="112" t="s">
        <v>73</v>
      </c>
      <c r="B10" s="106"/>
      <c r="C10" s="114">
        <f>[2]SD7a!C10+[2]SD7b!C10++[2]SD7e!C10</f>
        <v>0</v>
      </c>
      <c r="D10" s="22">
        <f>[2]SD7a!D10+[2]SD7b!D10++[2]SD7e!D10</f>
        <v>0</v>
      </c>
      <c r="E10" s="115">
        <f>[2]SD7a!E10+[2]SD7b!E10++[2]SD7e!E10</f>
        <v>0</v>
      </c>
      <c r="F10" s="21">
        <f>[2]SD7a!F10+[2]SD7b!F10++[2]SD7e!F10</f>
        <v>0</v>
      </c>
      <c r="G10" s="22">
        <f>[2]SD7a!G10+[2]SD7b!G10++[2]SD7e!G10</f>
        <v>0</v>
      </c>
      <c r="H10" s="23">
        <f>[2]SD7a!H10+[2]SD7b!H10++[2]SD7e!H10</f>
        <v>0</v>
      </c>
      <c r="I10" s="21">
        <f>[2]SD7a!I10+[2]SD7b!I10++[2]SD7e!I10</f>
        <v>0</v>
      </c>
      <c r="J10" s="22">
        <f>[2]SD7a!J10+[2]SD7b!J10++[2]SD7e!J10</f>
        <v>0</v>
      </c>
      <c r="K10" s="23">
        <f>[2]SD7a!K10+[2]SD7b!K10++[2]SD7e!K10</f>
        <v>0</v>
      </c>
      <c r="L10" s="116"/>
    </row>
    <row r="11" spans="1:12" s="111" customFormat="1" ht="13.35" customHeight="1" x14ac:dyDescent="0.25">
      <c r="A11" s="112" t="s">
        <v>74</v>
      </c>
      <c r="B11" s="106"/>
      <c r="C11" s="114">
        <f>[2]SD7a!C11+[2]SD7b!C11++[2]SD7e!C11</f>
        <v>0</v>
      </c>
      <c r="D11" s="22">
        <f>[2]SD7a!D11+[2]SD7b!D11++[2]SD7e!D11</f>
        <v>0</v>
      </c>
      <c r="E11" s="115">
        <f>[2]SD7a!E11+[2]SD7b!E11++[2]SD7e!E11</f>
        <v>0</v>
      </c>
      <c r="F11" s="21">
        <f>[2]SD7a!F11+[2]SD7b!F11++[2]SD7e!F11</f>
        <v>0</v>
      </c>
      <c r="G11" s="22">
        <f>[2]SD7a!G11+[2]SD7b!G11++[2]SD7e!G11</f>
        <v>0</v>
      </c>
      <c r="H11" s="23">
        <f>[2]SD7a!H11+[2]SD7b!H11++[2]SD7e!H11</f>
        <v>0</v>
      </c>
      <c r="I11" s="21">
        <f>[2]SD7a!I11+[2]SD7b!I11++[2]SD7e!I11</f>
        <v>0</v>
      </c>
      <c r="J11" s="22">
        <f>[2]SD7a!J11+[2]SD7b!J11++[2]SD7e!J11</f>
        <v>0</v>
      </c>
      <c r="K11" s="23">
        <f>[2]SD7a!K11+[2]SD7b!K11++[2]SD7e!K11</f>
        <v>0</v>
      </c>
      <c r="L11" s="116"/>
    </row>
    <row r="12" spans="1:12" s="111" customFormat="1" ht="13.35" customHeight="1" x14ac:dyDescent="0.25">
      <c r="A12" s="57" t="s">
        <v>75</v>
      </c>
      <c r="B12" s="106"/>
      <c r="C12" s="22">
        <f>SUM(C13:C15)</f>
        <v>0</v>
      </c>
      <c r="D12" s="22">
        <f t="shared" ref="D12:K12" si="2">SUM(D13:D15)</f>
        <v>0</v>
      </c>
      <c r="E12" s="115">
        <f t="shared" si="2"/>
        <v>0</v>
      </c>
      <c r="F12" s="21">
        <f t="shared" si="2"/>
        <v>0</v>
      </c>
      <c r="G12" s="22">
        <f t="shared" si="2"/>
        <v>0</v>
      </c>
      <c r="H12" s="23">
        <f t="shared" si="2"/>
        <v>0</v>
      </c>
      <c r="I12" s="117">
        <f t="shared" si="2"/>
        <v>0</v>
      </c>
      <c r="J12" s="22">
        <f t="shared" si="2"/>
        <v>0</v>
      </c>
      <c r="K12" s="23">
        <f t="shared" si="2"/>
        <v>0</v>
      </c>
      <c r="L12" s="116"/>
    </row>
    <row r="13" spans="1:12" s="111" customFormat="1" ht="13.35" customHeight="1" x14ac:dyDescent="0.25">
      <c r="A13" s="112" t="s">
        <v>76</v>
      </c>
      <c r="B13" s="106"/>
      <c r="C13" s="114">
        <f>[2]SD7a!C13+[2]SD7b!C13++[2]SD7e!C13</f>
        <v>0</v>
      </c>
      <c r="D13" s="22">
        <f>[2]SD7a!D13+[2]SD7b!D13++[2]SD7e!D13</f>
        <v>0</v>
      </c>
      <c r="E13" s="115">
        <f>[2]SD7a!E13+[2]SD7b!E13++[2]SD7e!E13</f>
        <v>0</v>
      </c>
      <c r="F13" s="21">
        <f>[2]SD7a!F13+[2]SD7b!F13++[2]SD7e!F13</f>
        <v>0</v>
      </c>
      <c r="G13" s="22">
        <f>[2]SD7a!G13+[2]SD7b!G13++[2]SD7e!G13</f>
        <v>0</v>
      </c>
      <c r="H13" s="23">
        <f>[2]SD7a!H13+[2]SD7b!H13++[2]SD7e!H13</f>
        <v>0</v>
      </c>
      <c r="I13" s="21">
        <f>[2]SD7a!I13+[2]SD7b!I13++[2]SD7e!I13</f>
        <v>0</v>
      </c>
      <c r="J13" s="22">
        <f>[2]SD7a!J13+[2]SD7b!J13++[2]SD7e!J13</f>
        <v>0</v>
      </c>
      <c r="K13" s="23">
        <f>[2]SD7a!K13+[2]SD7b!K13++[2]SD7e!K13</f>
        <v>0</v>
      </c>
      <c r="L13" s="116"/>
    </row>
    <row r="14" spans="1:12" s="111" customFormat="1" ht="13.35" customHeight="1" x14ac:dyDescent="0.25">
      <c r="A14" s="112" t="s">
        <v>77</v>
      </c>
      <c r="B14" s="106"/>
      <c r="C14" s="114">
        <f>[2]SD7a!C14+[2]SD7b!C14++[2]SD7e!C14</f>
        <v>0</v>
      </c>
      <c r="D14" s="22">
        <f>[2]SD7a!D14+[2]SD7b!D14++[2]SD7e!D14</f>
        <v>0</v>
      </c>
      <c r="E14" s="115">
        <f>[2]SD7a!E14+[2]SD7b!E14++[2]SD7e!E14</f>
        <v>0</v>
      </c>
      <c r="F14" s="21">
        <f>[2]SD7a!F14+[2]SD7b!F14++[2]SD7e!F14</f>
        <v>0</v>
      </c>
      <c r="G14" s="22">
        <f>[2]SD7a!G14+[2]SD7b!G14++[2]SD7e!G14</f>
        <v>0</v>
      </c>
      <c r="H14" s="23">
        <f>[2]SD7a!H14+[2]SD7b!H14++[2]SD7e!H14</f>
        <v>0</v>
      </c>
      <c r="I14" s="21">
        <f>[2]SD7a!I14+[2]SD7b!I14++[2]SD7e!I14</f>
        <v>0</v>
      </c>
      <c r="J14" s="22">
        <f>[2]SD7a!J14+[2]SD7b!J14++[2]SD7e!J14</f>
        <v>0</v>
      </c>
      <c r="K14" s="23">
        <f>[2]SD7a!K14+[2]SD7b!K14++[2]SD7e!K14</f>
        <v>0</v>
      </c>
      <c r="L14" s="116"/>
    </row>
    <row r="15" spans="1:12" s="111" customFormat="1" ht="13.35" customHeight="1" x14ac:dyDescent="0.25">
      <c r="A15" s="112" t="s">
        <v>78</v>
      </c>
      <c r="B15" s="106"/>
      <c r="C15" s="114">
        <f>[2]SD7a!C15+[2]SD7b!C15++[2]SD7e!C15</f>
        <v>0</v>
      </c>
      <c r="D15" s="22">
        <f>[2]SD7a!D15+[2]SD7b!D15++[2]SD7e!D15</f>
        <v>0</v>
      </c>
      <c r="E15" s="115">
        <f>[2]SD7a!E15+[2]SD7b!E15++[2]SD7e!E15</f>
        <v>0</v>
      </c>
      <c r="F15" s="21">
        <f>[2]SD7a!F15+[2]SD7b!F15++[2]SD7e!F15</f>
        <v>0</v>
      </c>
      <c r="G15" s="22">
        <f>[2]SD7a!G15+[2]SD7b!G15++[2]SD7e!G15</f>
        <v>0</v>
      </c>
      <c r="H15" s="23">
        <f>[2]SD7a!H15+[2]SD7b!H15++[2]SD7e!H15</f>
        <v>0</v>
      </c>
      <c r="I15" s="21">
        <f>[2]SD7a!I15+[2]SD7b!I15++[2]SD7e!I15</f>
        <v>0</v>
      </c>
      <c r="J15" s="22">
        <f>[2]SD7a!J15+[2]SD7b!J15++[2]SD7e!J15</f>
        <v>0</v>
      </c>
      <c r="K15" s="23">
        <f>[2]SD7a!K15+[2]SD7b!K15++[2]SD7e!K15</f>
        <v>0</v>
      </c>
      <c r="L15" s="116"/>
    </row>
    <row r="16" spans="1:12" s="111" customFormat="1" ht="13.35" customHeight="1" x14ac:dyDescent="0.25">
      <c r="A16" s="57" t="s">
        <v>79</v>
      </c>
      <c r="B16" s="106"/>
      <c r="C16" s="22">
        <f t="shared" ref="C16:K16" si="3">SUM(C17:C25)</f>
        <v>0</v>
      </c>
      <c r="D16" s="22">
        <f t="shared" si="3"/>
        <v>0</v>
      </c>
      <c r="E16" s="115">
        <f t="shared" si="3"/>
        <v>0</v>
      </c>
      <c r="F16" s="21">
        <f t="shared" si="3"/>
        <v>0</v>
      </c>
      <c r="G16" s="22">
        <f t="shared" si="3"/>
        <v>0</v>
      </c>
      <c r="H16" s="23">
        <f t="shared" si="3"/>
        <v>0</v>
      </c>
      <c r="I16" s="117">
        <f t="shared" si="3"/>
        <v>0</v>
      </c>
      <c r="J16" s="22">
        <f t="shared" si="3"/>
        <v>0</v>
      </c>
      <c r="K16" s="23">
        <f t="shared" si="3"/>
        <v>0</v>
      </c>
      <c r="L16" s="116"/>
    </row>
    <row r="17" spans="1:12" s="111" customFormat="1" ht="13.35" customHeight="1" x14ac:dyDescent="0.25">
      <c r="A17" s="112" t="s">
        <v>80</v>
      </c>
      <c r="B17" s="106"/>
      <c r="C17" s="114">
        <f>[2]SD7a!C17+[2]SD7b!C17++[2]SD7e!C17</f>
        <v>0</v>
      </c>
      <c r="D17" s="22">
        <f>[2]SD7a!D17+[2]SD7b!D17++[2]SD7e!D17</f>
        <v>0</v>
      </c>
      <c r="E17" s="115">
        <f>[2]SD7a!E17+[2]SD7b!E17++[2]SD7e!E17</f>
        <v>0</v>
      </c>
      <c r="F17" s="21">
        <f>[2]SD7a!F17+[2]SD7b!F17++[2]SD7e!F17</f>
        <v>0</v>
      </c>
      <c r="G17" s="22">
        <f>[2]SD7a!G17+[2]SD7b!G17++[2]SD7e!G17</f>
        <v>0</v>
      </c>
      <c r="H17" s="23">
        <f>[2]SD7a!H17+[2]SD7b!H17++[2]SD7e!H17</f>
        <v>0</v>
      </c>
      <c r="I17" s="21">
        <f>[2]SD7a!I17+[2]SD7b!I17++[2]SD7e!I17</f>
        <v>0</v>
      </c>
      <c r="J17" s="22">
        <f>[2]SD7a!J17+[2]SD7b!J17++[2]SD7e!J17</f>
        <v>0</v>
      </c>
      <c r="K17" s="23">
        <f>[2]SD7a!K17+[2]SD7b!K17++[2]SD7e!K17</f>
        <v>0</v>
      </c>
      <c r="L17" s="116"/>
    </row>
    <row r="18" spans="1:12" s="111" customFormat="1" ht="13.35" customHeight="1" x14ac:dyDescent="0.25">
      <c r="A18" s="112" t="s">
        <v>81</v>
      </c>
      <c r="B18" s="106"/>
      <c r="C18" s="114">
        <f>[2]SD7a!C18+[2]SD7b!C18++[2]SD7e!C18</f>
        <v>0</v>
      </c>
      <c r="D18" s="22">
        <f>[2]SD7a!D18+[2]SD7b!D18++[2]SD7e!D18</f>
        <v>0</v>
      </c>
      <c r="E18" s="115">
        <f>[2]SD7a!E18+[2]SD7b!E18++[2]SD7e!E18</f>
        <v>0</v>
      </c>
      <c r="F18" s="21">
        <f>[2]SD7a!F18+[2]SD7b!F18++[2]SD7e!F18</f>
        <v>0</v>
      </c>
      <c r="G18" s="22">
        <f>[2]SD7a!G18+[2]SD7b!G18++[2]SD7e!G18</f>
        <v>0</v>
      </c>
      <c r="H18" s="23">
        <f>[2]SD7a!H18+[2]SD7b!H18++[2]SD7e!H18</f>
        <v>0</v>
      </c>
      <c r="I18" s="21">
        <f>[2]SD7a!I18+[2]SD7b!I18++[2]SD7e!I18</f>
        <v>0</v>
      </c>
      <c r="J18" s="22">
        <f>[2]SD7a!J18+[2]SD7b!J18++[2]SD7e!J18</f>
        <v>0</v>
      </c>
      <c r="K18" s="23">
        <f>[2]SD7a!K18+[2]SD7b!K18++[2]SD7e!K18</f>
        <v>0</v>
      </c>
      <c r="L18" s="116"/>
    </row>
    <row r="19" spans="1:12" s="111" customFormat="1" ht="13.35" customHeight="1" x14ac:dyDescent="0.25">
      <c r="A19" s="112" t="s">
        <v>82</v>
      </c>
      <c r="B19" s="106"/>
      <c r="C19" s="114">
        <f>[2]SD7a!C19+[2]SD7b!C19++[2]SD7e!C19</f>
        <v>0</v>
      </c>
      <c r="D19" s="22">
        <f>[2]SD7a!D19+[2]SD7b!D19++[2]SD7e!D19</f>
        <v>0</v>
      </c>
      <c r="E19" s="115">
        <f>[2]SD7a!E19+[2]SD7b!E19++[2]SD7e!E19</f>
        <v>0</v>
      </c>
      <c r="F19" s="21">
        <f>[2]SD7a!F19+[2]SD7b!F19++[2]SD7e!F19</f>
        <v>0</v>
      </c>
      <c r="G19" s="22">
        <f>[2]SD7a!G19+[2]SD7b!G19++[2]SD7e!G19</f>
        <v>0</v>
      </c>
      <c r="H19" s="23">
        <f>[2]SD7a!H19+[2]SD7b!H19++[2]SD7e!H19</f>
        <v>0</v>
      </c>
      <c r="I19" s="21">
        <f>[2]SD7a!I19+[2]SD7b!I19++[2]SD7e!I19</f>
        <v>0</v>
      </c>
      <c r="J19" s="22">
        <f>[2]SD7a!J19+[2]SD7b!J19++[2]SD7e!J19</f>
        <v>0</v>
      </c>
      <c r="K19" s="23">
        <f>[2]SD7a!K19+[2]SD7b!K19++[2]SD7e!K19</f>
        <v>0</v>
      </c>
      <c r="L19" s="116"/>
    </row>
    <row r="20" spans="1:12" s="111" customFormat="1" ht="13.35" customHeight="1" x14ac:dyDescent="0.25">
      <c r="A20" s="112" t="s">
        <v>83</v>
      </c>
      <c r="B20" s="106"/>
      <c r="C20" s="114">
        <f>[2]SD7a!C20+[2]SD7b!C20++[2]SD7e!C20</f>
        <v>0</v>
      </c>
      <c r="D20" s="22">
        <f>[2]SD7a!D20+[2]SD7b!D20++[2]SD7e!D20</f>
        <v>0</v>
      </c>
      <c r="E20" s="115">
        <f>[2]SD7a!E20+[2]SD7b!E20++[2]SD7e!E20</f>
        <v>0</v>
      </c>
      <c r="F20" s="21">
        <f>[2]SD7a!F20+[2]SD7b!F20++[2]SD7e!F20</f>
        <v>0</v>
      </c>
      <c r="G20" s="22">
        <f>[2]SD7a!G20+[2]SD7b!G20++[2]SD7e!G20</f>
        <v>0</v>
      </c>
      <c r="H20" s="23">
        <f>[2]SD7a!H20+[2]SD7b!H20++[2]SD7e!H20</f>
        <v>0</v>
      </c>
      <c r="I20" s="21">
        <f>[2]SD7a!I20+[2]SD7b!I20++[2]SD7e!I20</f>
        <v>0</v>
      </c>
      <c r="J20" s="22">
        <f>[2]SD7a!J20+[2]SD7b!J20++[2]SD7e!J20</f>
        <v>0</v>
      </c>
      <c r="K20" s="23">
        <f>[2]SD7a!K20+[2]SD7b!K20++[2]SD7e!K20</f>
        <v>0</v>
      </c>
      <c r="L20" s="116"/>
    </row>
    <row r="21" spans="1:12" s="111" customFormat="1" ht="13.35" customHeight="1" x14ac:dyDescent="0.25">
      <c r="A21" s="112" t="s">
        <v>84</v>
      </c>
      <c r="B21" s="106"/>
      <c r="C21" s="114">
        <f>[2]SD7a!C21+[2]SD7b!C21++[2]SD7e!C21</f>
        <v>0</v>
      </c>
      <c r="D21" s="22">
        <f>[2]SD7a!D21+[2]SD7b!D21++[2]SD7e!D21</f>
        <v>0</v>
      </c>
      <c r="E21" s="115">
        <f>[2]SD7a!E21+[2]SD7b!E21++[2]SD7e!E21</f>
        <v>0</v>
      </c>
      <c r="F21" s="21">
        <f>[2]SD7a!F21+[2]SD7b!F21++[2]SD7e!F21</f>
        <v>0</v>
      </c>
      <c r="G21" s="22">
        <f>[2]SD7a!G21+[2]SD7b!G21++[2]SD7e!G21</f>
        <v>0</v>
      </c>
      <c r="H21" s="23">
        <f>[2]SD7a!H21+[2]SD7b!H21++[2]SD7e!H21</f>
        <v>0</v>
      </c>
      <c r="I21" s="21">
        <f>[2]SD7a!I21+[2]SD7b!I21++[2]SD7e!I21</f>
        <v>0</v>
      </c>
      <c r="J21" s="22">
        <f>[2]SD7a!J21+[2]SD7b!J21++[2]SD7e!J21</f>
        <v>0</v>
      </c>
      <c r="K21" s="23">
        <f>[2]SD7a!K21+[2]SD7b!K21++[2]SD7e!K21</f>
        <v>0</v>
      </c>
      <c r="L21" s="116"/>
    </row>
    <row r="22" spans="1:12" s="111" customFormat="1" ht="13.35" customHeight="1" x14ac:dyDescent="0.25">
      <c r="A22" s="112" t="s">
        <v>85</v>
      </c>
      <c r="B22" s="106"/>
      <c r="C22" s="114">
        <f>[2]SD7a!C22+[2]SD7b!C22++[2]SD7e!C22</f>
        <v>0</v>
      </c>
      <c r="D22" s="22">
        <f>[2]SD7a!D22+[2]SD7b!D22++[2]SD7e!D22</f>
        <v>0</v>
      </c>
      <c r="E22" s="115">
        <f>[2]SD7a!E22+[2]SD7b!E22++[2]SD7e!E22</f>
        <v>0</v>
      </c>
      <c r="F22" s="21">
        <f>[2]SD7a!F22+[2]SD7b!F22++[2]SD7e!F22</f>
        <v>0</v>
      </c>
      <c r="G22" s="22">
        <f>[2]SD7a!G22+[2]SD7b!G22++[2]SD7e!G22</f>
        <v>0</v>
      </c>
      <c r="H22" s="23">
        <f>[2]SD7a!H22+[2]SD7b!H22++[2]SD7e!H22</f>
        <v>0</v>
      </c>
      <c r="I22" s="21">
        <f>[2]SD7a!I22+[2]SD7b!I22++[2]SD7e!I22</f>
        <v>0</v>
      </c>
      <c r="J22" s="22">
        <f>[2]SD7a!J22+[2]SD7b!J22++[2]SD7e!J22</f>
        <v>0</v>
      </c>
      <c r="K22" s="23">
        <f>[2]SD7a!K22+[2]SD7b!K22++[2]SD7e!K22</f>
        <v>0</v>
      </c>
      <c r="L22" s="2"/>
    </row>
    <row r="23" spans="1:12" s="111" customFormat="1" ht="13.35" customHeight="1" x14ac:dyDescent="0.25">
      <c r="A23" s="112" t="s">
        <v>86</v>
      </c>
      <c r="B23" s="106"/>
      <c r="C23" s="114">
        <f>[2]SD7a!C23+[2]SD7b!C23++[2]SD7e!C23</f>
        <v>0</v>
      </c>
      <c r="D23" s="22">
        <f>[2]SD7a!D23+[2]SD7b!D23++[2]SD7e!D23</f>
        <v>0</v>
      </c>
      <c r="E23" s="115">
        <f>[2]SD7a!E23+[2]SD7b!E23++[2]SD7e!E23</f>
        <v>0</v>
      </c>
      <c r="F23" s="21">
        <f>[2]SD7a!F23+[2]SD7b!F23++[2]SD7e!F23</f>
        <v>0</v>
      </c>
      <c r="G23" s="22">
        <f>[2]SD7a!G23+[2]SD7b!G23++[2]SD7e!G23</f>
        <v>0</v>
      </c>
      <c r="H23" s="23">
        <f>[2]SD7a!H23+[2]SD7b!H23++[2]SD7e!H23</f>
        <v>0</v>
      </c>
      <c r="I23" s="21">
        <f>[2]SD7a!I23+[2]SD7b!I23++[2]SD7e!I23</f>
        <v>0</v>
      </c>
      <c r="J23" s="22">
        <f>[2]SD7a!J23+[2]SD7b!J23++[2]SD7e!J23</f>
        <v>0</v>
      </c>
      <c r="K23" s="23">
        <f>[2]SD7a!K23+[2]SD7b!K23++[2]SD7e!K23</f>
        <v>0</v>
      </c>
      <c r="L23" s="116"/>
    </row>
    <row r="24" spans="1:12" s="111" customFormat="1" ht="13.35" customHeight="1" x14ac:dyDescent="0.25">
      <c r="A24" s="112" t="s">
        <v>87</v>
      </c>
      <c r="B24" s="106"/>
      <c r="C24" s="114">
        <f>[2]SD7a!C24+[2]SD7b!C24++[2]SD7e!C24</f>
        <v>0</v>
      </c>
      <c r="D24" s="22">
        <f>[2]SD7a!D24+[2]SD7b!D24++[2]SD7e!D24</f>
        <v>0</v>
      </c>
      <c r="E24" s="115">
        <f>[2]SD7a!E24+[2]SD7b!E24++[2]SD7e!E24</f>
        <v>0</v>
      </c>
      <c r="F24" s="21">
        <f>[2]SD7a!F24+[2]SD7b!F24++[2]SD7e!F24</f>
        <v>0</v>
      </c>
      <c r="G24" s="22">
        <f>[2]SD7a!G24+[2]SD7b!G24++[2]SD7e!G24</f>
        <v>0</v>
      </c>
      <c r="H24" s="23">
        <f>[2]SD7a!H24+[2]SD7b!H24++[2]SD7e!H24</f>
        <v>0</v>
      </c>
      <c r="I24" s="21">
        <f>[2]SD7a!I24+[2]SD7b!I24++[2]SD7e!I24</f>
        <v>0</v>
      </c>
      <c r="J24" s="22">
        <f>[2]SD7a!J24+[2]SD7b!J24++[2]SD7e!J24</f>
        <v>0</v>
      </c>
      <c r="K24" s="23">
        <f>[2]SD7a!K24+[2]SD7b!K24++[2]SD7e!K24</f>
        <v>0</v>
      </c>
      <c r="L24" s="116"/>
    </row>
    <row r="25" spans="1:12" s="111" customFormat="1" ht="13.35" customHeight="1" x14ac:dyDescent="0.25">
      <c r="A25" s="112" t="s">
        <v>74</v>
      </c>
      <c r="B25" s="106"/>
      <c r="C25" s="114">
        <f>[2]SD7a!C25+[2]SD7b!C25++[2]SD7e!C25</f>
        <v>0</v>
      </c>
      <c r="D25" s="22">
        <f>[2]SD7a!D25+[2]SD7b!D25++[2]SD7e!D25</f>
        <v>0</v>
      </c>
      <c r="E25" s="115">
        <f>[2]SD7a!E25+[2]SD7b!E25++[2]SD7e!E25</f>
        <v>0</v>
      </c>
      <c r="F25" s="21">
        <f>[2]SD7a!F25+[2]SD7b!F25++[2]SD7e!F25</f>
        <v>0</v>
      </c>
      <c r="G25" s="22">
        <f>[2]SD7a!G25+[2]SD7b!G25++[2]SD7e!G25</f>
        <v>0</v>
      </c>
      <c r="H25" s="23">
        <f>[2]SD7a!H25+[2]SD7b!H25++[2]SD7e!H25</f>
        <v>0</v>
      </c>
      <c r="I25" s="21">
        <f>[2]SD7a!I25+[2]SD7b!I25++[2]SD7e!I25</f>
        <v>0</v>
      </c>
      <c r="J25" s="22">
        <f>[2]SD7a!J25+[2]SD7b!J25++[2]SD7e!J25</f>
        <v>0</v>
      </c>
      <c r="K25" s="23">
        <f>[2]SD7a!K25+[2]SD7b!K25++[2]SD7e!K25</f>
        <v>0</v>
      </c>
      <c r="L25" s="116"/>
    </row>
    <row r="26" spans="1:12" ht="13.35" customHeight="1" x14ac:dyDescent="0.2">
      <c r="A26" s="57" t="s">
        <v>88</v>
      </c>
      <c r="B26" s="106"/>
      <c r="C26" s="22">
        <f>SUM(C27:C36)</f>
        <v>0</v>
      </c>
      <c r="D26" s="22">
        <f t="shared" ref="D26:K26" si="4">SUM(D27:D36)</f>
        <v>0</v>
      </c>
      <c r="E26" s="115">
        <f t="shared" si="4"/>
        <v>0</v>
      </c>
      <c r="F26" s="21">
        <f t="shared" si="4"/>
        <v>0</v>
      </c>
      <c r="G26" s="22">
        <f t="shared" si="4"/>
        <v>0</v>
      </c>
      <c r="H26" s="23">
        <f t="shared" si="4"/>
        <v>0</v>
      </c>
      <c r="I26" s="117">
        <f t="shared" si="4"/>
        <v>0</v>
      </c>
      <c r="J26" s="22">
        <f t="shared" si="4"/>
        <v>0</v>
      </c>
      <c r="K26" s="23">
        <f t="shared" si="4"/>
        <v>0</v>
      </c>
    </row>
    <row r="27" spans="1:12" ht="13.35" customHeight="1" x14ac:dyDescent="0.2">
      <c r="A27" s="112" t="s">
        <v>89</v>
      </c>
      <c r="B27" s="106"/>
      <c r="C27" s="114">
        <f>[2]SD7a!C27+[2]SD7b!C27++[2]SD7e!C27</f>
        <v>0</v>
      </c>
      <c r="D27" s="22">
        <f>[2]SD7a!D27+[2]SD7b!D27++[2]SD7e!D27</f>
        <v>0</v>
      </c>
      <c r="E27" s="115">
        <f>[2]SD7a!E27+[2]SD7b!E27++[2]SD7e!E27</f>
        <v>0</v>
      </c>
      <c r="F27" s="21">
        <f>[2]SD7a!F27+[2]SD7b!F27++[2]SD7e!F27</f>
        <v>0</v>
      </c>
      <c r="G27" s="22">
        <f>[2]SD7a!G27+[2]SD7b!G27++[2]SD7e!G27</f>
        <v>0</v>
      </c>
      <c r="H27" s="23">
        <f>[2]SD7a!H27+[2]SD7b!H27++[2]SD7e!H27</f>
        <v>0</v>
      </c>
      <c r="I27" s="21">
        <f>[2]SD7a!I27+[2]SD7b!I27++[2]SD7e!I27</f>
        <v>0</v>
      </c>
      <c r="J27" s="22">
        <f>[2]SD7a!J27+[2]SD7b!J27++[2]SD7e!J27</f>
        <v>0</v>
      </c>
      <c r="K27" s="23">
        <f>[2]SD7a!K27+[2]SD7b!K27++[2]SD7e!K27</f>
        <v>0</v>
      </c>
    </row>
    <row r="28" spans="1:12" ht="13.35" customHeight="1" x14ac:dyDescent="0.2">
      <c r="A28" s="112" t="s">
        <v>90</v>
      </c>
      <c r="B28" s="106"/>
      <c r="C28" s="114">
        <f>[2]SD7a!C28+[2]SD7b!C28++[2]SD7e!C28</f>
        <v>0</v>
      </c>
      <c r="D28" s="22">
        <f>[2]SD7a!D28+[2]SD7b!D28++[2]SD7e!D28</f>
        <v>0</v>
      </c>
      <c r="E28" s="115">
        <f>[2]SD7a!E28+[2]SD7b!E28++[2]SD7e!E28</f>
        <v>0</v>
      </c>
      <c r="F28" s="21">
        <f>[2]SD7a!F28+[2]SD7b!F28++[2]SD7e!F28</f>
        <v>0</v>
      </c>
      <c r="G28" s="22">
        <f>[2]SD7a!G28+[2]SD7b!G28++[2]SD7e!G28</f>
        <v>0</v>
      </c>
      <c r="H28" s="23">
        <f>[2]SD7a!H28+[2]SD7b!H28++[2]SD7e!H28</f>
        <v>0</v>
      </c>
      <c r="I28" s="21">
        <f>[2]SD7a!I28+[2]SD7b!I28++[2]SD7e!I28</f>
        <v>0</v>
      </c>
      <c r="J28" s="22">
        <f>[2]SD7a!J28+[2]SD7b!J28++[2]SD7e!J28</f>
        <v>0</v>
      </c>
      <c r="K28" s="23">
        <f>[2]SD7a!K28+[2]SD7b!K28++[2]SD7e!K28</f>
        <v>0</v>
      </c>
      <c r="L28" s="116"/>
    </row>
    <row r="29" spans="1:12" ht="13.35" customHeight="1" x14ac:dyDescent="0.2">
      <c r="A29" s="112" t="s">
        <v>91</v>
      </c>
      <c r="B29" s="106"/>
      <c r="C29" s="114">
        <f>[2]SD7a!C29+[2]SD7b!C29++[2]SD7e!C29</f>
        <v>0</v>
      </c>
      <c r="D29" s="22">
        <f>[2]SD7a!D29+[2]SD7b!D29++[2]SD7e!D29</f>
        <v>0</v>
      </c>
      <c r="E29" s="115">
        <f>[2]SD7a!E29+[2]SD7b!E29++[2]SD7e!E29</f>
        <v>0</v>
      </c>
      <c r="F29" s="21">
        <f>[2]SD7a!F29+[2]SD7b!F29++[2]SD7e!F29</f>
        <v>0</v>
      </c>
      <c r="G29" s="22">
        <f>[2]SD7a!G29+[2]SD7b!G29++[2]SD7e!G29</f>
        <v>0</v>
      </c>
      <c r="H29" s="23">
        <f>[2]SD7a!H29+[2]SD7b!H29++[2]SD7e!H29</f>
        <v>0</v>
      </c>
      <c r="I29" s="21">
        <f>[2]SD7a!I29+[2]SD7b!I29++[2]SD7e!I29</f>
        <v>0</v>
      </c>
      <c r="J29" s="22">
        <f>[2]SD7a!J29+[2]SD7b!J29++[2]SD7e!J29</f>
        <v>0</v>
      </c>
      <c r="K29" s="23">
        <f>[2]SD7a!K29+[2]SD7b!K29++[2]SD7e!K29</f>
        <v>0</v>
      </c>
      <c r="L29" s="116"/>
    </row>
    <row r="30" spans="1:12" ht="13.35" customHeight="1" x14ac:dyDescent="0.2">
      <c r="A30" s="112" t="s">
        <v>92</v>
      </c>
      <c r="B30" s="106"/>
      <c r="C30" s="114">
        <f>[2]SD7a!C30+[2]SD7b!C30++[2]SD7e!C30</f>
        <v>0</v>
      </c>
      <c r="D30" s="22">
        <f>[2]SD7a!D30+[2]SD7b!D30++[2]SD7e!D30</f>
        <v>0</v>
      </c>
      <c r="E30" s="115">
        <f>[2]SD7a!E30+[2]SD7b!E30++[2]SD7e!E30</f>
        <v>0</v>
      </c>
      <c r="F30" s="21">
        <f>[2]SD7a!F30+[2]SD7b!F30++[2]SD7e!F30</f>
        <v>0</v>
      </c>
      <c r="G30" s="22">
        <f>[2]SD7a!G30+[2]SD7b!G30++[2]SD7e!G30</f>
        <v>0</v>
      </c>
      <c r="H30" s="23">
        <f>[2]SD7a!H30+[2]SD7b!H30++[2]SD7e!H30</f>
        <v>0</v>
      </c>
      <c r="I30" s="21">
        <f>[2]SD7a!I30+[2]SD7b!I30++[2]SD7e!I30</f>
        <v>0</v>
      </c>
      <c r="J30" s="22">
        <f>[2]SD7a!J30+[2]SD7b!J30++[2]SD7e!J30</f>
        <v>0</v>
      </c>
      <c r="K30" s="23">
        <f>[2]SD7a!K30+[2]SD7b!K30++[2]SD7e!K30</f>
        <v>0</v>
      </c>
      <c r="L30" s="116"/>
    </row>
    <row r="31" spans="1:12" ht="13.35" customHeight="1" x14ac:dyDescent="0.2">
      <c r="A31" s="112" t="s">
        <v>93</v>
      </c>
      <c r="B31" s="106"/>
      <c r="C31" s="114">
        <f>[2]SD7a!C31+[2]SD7b!C31++[2]SD7e!C31</f>
        <v>0</v>
      </c>
      <c r="D31" s="22">
        <f>[2]SD7a!D31+[2]SD7b!D31++[2]SD7e!D31</f>
        <v>0</v>
      </c>
      <c r="E31" s="115">
        <f>[2]SD7a!E31+[2]SD7b!E31++[2]SD7e!E31</f>
        <v>0</v>
      </c>
      <c r="F31" s="21">
        <f>[2]SD7a!F31+[2]SD7b!F31++[2]SD7e!F31</f>
        <v>0</v>
      </c>
      <c r="G31" s="22">
        <f>[2]SD7a!G31+[2]SD7b!G31++[2]SD7e!G31</f>
        <v>0</v>
      </c>
      <c r="H31" s="23">
        <f>[2]SD7a!H31+[2]SD7b!H31++[2]SD7e!H31</f>
        <v>0</v>
      </c>
      <c r="I31" s="21">
        <f>[2]SD7a!I31+[2]SD7b!I31++[2]SD7e!I31</f>
        <v>0</v>
      </c>
      <c r="J31" s="22">
        <f>[2]SD7a!J31+[2]SD7b!J31++[2]SD7e!J31</f>
        <v>0</v>
      </c>
      <c r="K31" s="23">
        <f>[2]SD7a!K31+[2]SD7b!K31++[2]SD7e!K31</f>
        <v>0</v>
      </c>
      <c r="L31" s="116"/>
    </row>
    <row r="32" spans="1:12" ht="13.35" customHeight="1" x14ac:dyDescent="0.2">
      <c r="A32" s="112" t="s">
        <v>94</v>
      </c>
      <c r="B32" s="106"/>
      <c r="C32" s="114">
        <f>[2]SD7a!C32+[2]SD7b!C32++[2]SD7e!C32</f>
        <v>0</v>
      </c>
      <c r="D32" s="22">
        <f>[2]SD7a!D32+[2]SD7b!D32++[2]SD7e!D32</f>
        <v>0</v>
      </c>
      <c r="E32" s="115">
        <f>[2]SD7a!E32+[2]SD7b!E32++[2]SD7e!E32</f>
        <v>0</v>
      </c>
      <c r="F32" s="21">
        <f>[2]SD7a!F32+[2]SD7b!F32++[2]SD7e!F32</f>
        <v>0</v>
      </c>
      <c r="G32" s="22">
        <f>[2]SD7a!G32+[2]SD7b!G32++[2]SD7e!G32</f>
        <v>0</v>
      </c>
      <c r="H32" s="23">
        <f>[2]SD7a!H32+[2]SD7b!H32++[2]SD7e!H32</f>
        <v>0</v>
      </c>
      <c r="I32" s="21">
        <f>[2]SD7a!I32+[2]SD7b!I32++[2]SD7e!I32</f>
        <v>0</v>
      </c>
      <c r="J32" s="22">
        <f>[2]SD7a!J32+[2]SD7b!J32++[2]SD7e!J32</f>
        <v>0</v>
      </c>
      <c r="K32" s="23">
        <f>[2]SD7a!K32+[2]SD7b!K32++[2]SD7e!K32</f>
        <v>0</v>
      </c>
      <c r="L32" s="116"/>
    </row>
    <row r="33" spans="1:12" ht="13.35" customHeight="1" x14ac:dyDescent="0.2">
      <c r="A33" s="112" t="s">
        <v>95</v>
      </c>
      <c r="B33" s="106"/>
      <c r="C33" s="114">
        <f>[2]SD7a!C33+[2]SD7b!C33++[2]SD7e!C33</f>
        <v>0</v>
      </c>
      <c r="D33" s="22">
        <f>[2]SD7a!D33+[2]SD7b!D33++[2]SD7e!D33</f>
        <v>0</v>
      </c>
      <c r="E33" s="115">
        <f>[2]SD7a!E33+[2]SD7b!E33++[2]SD7e!E33</f>
        <v>0</v>
      </c>
      <c r="F33" s="21">
        <f>[2]SD7a!F33+[2]SD7b!F33++[2]SD7e!F33</f>
        <v>0</v>
      </c>
      <c r="G33" s="22">
        <f>[2]SD7a!G33+[2]SD7b!G33++[2]SD7e!G33</f>
        <v>0</v>
      </c>
      <c r="H33" s="23">
        <f>[2]SD7a!H33+[2]SD7b!H33++[2]SD7e!H33</f>
        <v>0</v>
      </c>
      <c r="I33" s="21">
        <f>[2]SD7a!I33+[2]SD7b!I33++[2]SD7e!I33</f>
        <v>0</v>
      </c>
      <c r="J33" s="22">
        <f>[2]SD7a!J33+[2]SD7b!J33++[2]SD7e!J33</f>
        <v>0</v>
      </c>
      <c r="K33" s="23">
        <f>[2]SD7a!K33+[2]SD7b!K33++[2]SD7e!K33</f>
        <v>0</v>
      </c>
      <c r="L33" s="116"/>
    </row>
    <row r="34" spans="1:12" ht="13.35" customHeight="1" x14ac:dyDescent="0.2">
      <c r="A34" s="112" t="s">
        <v>96</v>
      </c>
      <c r="B34" s="106"/>
      <c r="C34" s="114">
        <f>[2]SD7a!C34+[2]SD7b!C34++[2]SD7e!C34</f>
        <v>0</v>
      </c>
      <c r="D34" s="22">
        <f>[2]SD7a!D34+[2]SD7b!D34++[2]SD7e!D34</f>
        <v>0</v>
      </c>
      <c r="E34" s="115">
        <f>[2]SD7a!E34+[2]SD7b!E34++[2]SD7e!E34</f>
        <v>0</v>
      </c>
      <c r="F34" s="21">
        <f>[2]SD7a!F34+[2]SD7b!F34++[2]SD7e!F34</f>
        <v>0</v>
      </c>
      <c r="G34" s="22">
        <f>[2]SD7a!G34+[2]SD7b!G34++[2]SD7e!G34</f>
        <v>0</v>
      </c>
      <c r="H34" s="23">
        <f>[2]SD7a!H34+[2]SD7b!H34++[2]SD7e!H34</f>
        <v>0</v>
      </c>
      <c r="I34" s="21">
        <f>[2]SD7a!I34+[2]SD7b!I34++[2]SD7e!I34</f>
        <v>0</v>
      </c>
      <c r="J34" s="22">
        <f>[2]SD7a!J34+[2]SD7b!J34++[2]SD7e!J34</f>
        <v>0</v>
      </c>
      <c r="K34" s="23">
        <f>[2]SD7a!K34+[2]SD7b!K34++[2]SD7e!K34</f>
        <v>0</v>
      </c>
      <c r="L34" s="116"/>
    </row>
    <row r="35" spans="1:12" ht="13.35" customHeight="1" x14ac:dyDescent="0.2">
      <c r="A35" s="112" t="s">
        <v>97</v>
      </c>
      <c r="B35" s="106"/>
      <c r="C35" s="114">
        <f>[2]SD7a!C35+[2]SD7b!C35++[2]SD7e!C35</f>
        <v>0</v>
      </c>
      <c r="D35" s="22">
        <f>[2]SD7a!D35+[2]SD7b!D35++[2]SD7e!D35</f>
        <v>0</v>
      </c>
      <c r="E35" s="115">
        <f>[2]SD7a!E35+[2]SD7b!E35++[2]SD7e!E35</f>
        <v>0</v>
      </c>
      <c r="F35" s="21">
        <f>[2]SD7a!F35+[2]SD7b!F35++[2]SD7e!F35</f>
        <v>0</v>
      </c>
      <c r="G35" s="22">
        <f>[2]SD7a!G35+[2]SD7b!G35++[2]SD7e!G35</f>
        <v>0</v>
      </c>
      <c r="H35" s="23">
        <f>[2]SD7a!H35+[2]SD7b!H35++[2]SD7e!H35</f>
        <v>0</v>
      </c>
      <c r="I35" s="21">
        <f>[2]SD7a!I35+[2]SD7b!I35++[2]SD7e!I35</f>
        <v>0</v>
      </c>
      <c r="J35" s="22">
        <f>[2]SD7a!J35+[2]SD7b!J35++[2]SD7e!J35</f>
        <v>0</v>
      </c>
      <c r="K35" s="23">
        <f>[2]SD7a!K35+[2]SD7b!K35++[2]SD7e!K35</f>
        <v>0</v>
      </c>
      <c r="L35" s="116"/>
    </row>
    <row r="36" spans="1:12" ht="13.35" customHeight="1" x14ac:dyDescent="0.2">
      <c r="A36" s="112" t="s">
        <v>74</v>
      </c>
      <c r="B36" s="106"/>
      <c r="C36" s="114">
        <f>[2]SD7a!C36+[2]SD7b!C36++[2]SD7e!C36</f>
        <v>0</v>
      </c>
      <c r="D36" s="22">
        <f>[2]SD7a!D36+[2]SD7b!D36++[2]SD7e!D36</f>
        <v>0</v>
      </c>
      <c r="E36" s="115">
        <f>[2]SD7a!E36+[2]SD7b!E36++[2]SD7e!E36</f>
        <v>0</v>
      </c>
      <c r="F36" s="21">
        <f>[2]SD7a!F36+[2]SD7b!F36++[2]SD7e!F36</f>
        <v>0</v>
      </c>
      <c r="G36" s="22">
        <f>[2]SD7a!G36+[2]SD7b!G36++[2]SD7e!G36</f>
        <v>0</v>
      </c>
      <c r="H36" s="23">
        <f>[2]SD7a!H36+[2]SD7b!H36++[2]SD7e!H36</f>
        <v>0</v>
      </c>
      <c r="I36" s="21">
        <f>[2]SD7a!I36+[2]SD7b!I36++[2]SD7e!I36</f>
        <v>0</v>
      </c>
      <c r="J36" s="22">
        <f>[2]SD7a!J36+[2]SD7b!J36++[2]SD7e!J36</f>
        <v>0</v>
      </c>
      <c r="K36" s="23">
        <f>[2]SD7a!K36+[2]SD7b!K36++[2]SD7e!K36</f>
        <v>0</v>
      </c>
      <c r="L36" s="116"/>
    </row>
    <row r="37" spans="1:12" ht="13.35" customHeight="1" x14ac:dyDescent="0.2">
      <c r="A37" s="57" t="s">
        <v>98</v>
      </c>
      <c r="B37" s="106"/>
      <c r="C37" s="22">
        <f>SUM(C38:C43)</f>
        <v>0</v>
      </c>
      <c r="D37" s="22">
        <f t="shared" ref="D37:K37" si="5">SUM(D38:D43)</f>
        <v>0</v>
      </c>
      <c r="E37" s="115">
        <f t="shared" si="5"/>
        <v>0</v>
      </c>
      <c r="F37" s="21">
        <f t="shared" si="5"/>
        <v>0</v>
      </c>
      <c r="G37" s="22">
        <f t="shared" si="5"/>
        <v>0</v>
      </c>
      <c r="H37" s="23">
        <f t="shared" si="5"/>
        <v>0</v>
      </c>
      <c r="I37" s="117">
        <f t="shared" si="5"/>
        <v>0</v>
      </c>
      <c r="J37" s="22">
        <f t="shared" si="5"/>
        <v>0</v>
      </c>
      <c r="K37" s="23">
        <f t="shared" si="5"/>
        <v>0</v>
      </c>
      <c r="L37" s="116"/>
    </row>
    <row r="38" spans="1:12" ht="13.35" customHeight="1" x14ac:dyDescent="0.2">
      <c r="A38" s="112" t="s">
        <v>99</v>
      </c>
      <c r="B38" s="106"/>
      <c r="C38" s="114">
        <f>[2]SD7a!C38+[2]SD7b!C38++[2]SD7e!C38</f>
        <v>0</v>
      </c>
      <c r="D38" s="22">
        <f>[2]SD7a!D38+[2]SD7b!D38++[2]SD7e!D38</f>
        <v>0</v>
      </c>
      <c r="E38" s="115">
        <f>[2]SD7a!E38+[2]SD7b!E38++[2]SD7e!E38</f>
        <v>0</v>
      </c>
      <c r="F38" s="21">
        <f>[2]SD7a!F38+[2]SD7b!F38++[2]SD7e!F38</f>
        <v>0</v>
      </c>
      <c r="G38" s="22">
        <f>[2]SD7a!G38+[2]SD7b!G38++[2]SD7e!G38</f>
        <v>0</v>
      </c>
      <c r="H38" s="23">
        <f>[2]SD7a!H38+[2]SD7b!H38++[2]SD7e!H38</f>
        <v>0</v>
      </c>
      <c r="I38" s="21">
        <f>[2]SD7a!I38+[2]SD7b!I38++[2]SD7e!I38</f>
        <v>0</v>
      </c>
      <c r="J38" s="22">
        <f>[2]SD7a!J38+[2]SD7b!J38++[2]SD7e!J38</f>
        <v>0</v>
      </c>
      <c r="K38" s="23">
        <f>[2]SD7a!K38+[2]SD7b!K38++[2]SD7e!K38</f>
        <v>0</v>
      </c>
      <c r="L38" s="116"/>
    </row>
    <row r="39" spans="1:12" ht="13.35" customHeight="1" x14ac:dyDescent="0.2">
      <c r="A39" s="112" t="s">
        <v>100</v>
      </c>
      <c r="B39" s="106"/>
      <c r="C39" s="114">
        <f>[2]SD7a!C39+[2]SD7b!C39++[2]SD7e!C39</f>
        <v>0</v>
      </c>
      <c r="D39" s="22">
        <f>[2]SD7a!D39+[2]SD7b!D39++[2]SD7e!D39</f>
        <v>0</v>
      </c>
      <c r="E39" s="115">
        <f>[2]SD7a!E39+[2]SD7b!E39++[2]SD7e!E39</f>
        <v>0</v>
      </c>
      <c r="F39" s="21">
        <f>[2]SD7a!F39+[2]SD7b!F39++[2]SD7e!F39</f>
        <v>0</v>
      </c>
      <c r="G39" s="22">
        <f>[2]SD7a!G39+[2]SD7b!G39++[2]SD7e!G39</f>
        <v>0</v>
      </c>
      <c r="H39" s="23">
        <f>[2]SD7a!H39+[2]SD7b!H39++[2]SD7e!H39</f>
        <v>0</v>
      </c>
      <c r="I39" s="21">
        <f>[2]SD7a!I39+[2]SD7b!I39++[2]SD7e!I39</f>
        <v>0</v>
      </c>
      <c r="J39" s="22">
        <f>[2]SD7a!J39+[2]SD7b!J39++[2]SD7e!J39</f>
        <v>0</v>
      </c>
      <c r="K39" s="23">
        <f>[2]SD7a!K39+[2]SD7b!K39++[2]SD7e!K39</f>
        <v>0</v>
      </c>
      <c r="L39" s="116"/>
    </row>
    <row r="40" spans="1:12" ht="13.35" customHeight="1" x14ac:dyDescent="0.2">
      <c r="A40" s="112" t="s">
        <v>101</v>
      </c>
      <c r="B40" s="106"/>
      <c r="C40" s="114">
        <f>[2]SD7a!C40+[2]SD7b!C40++[2]SD7e!C40</f>
        <v>0</v>
      </c>
      <c r="D40" s="22">
        <f>[2]SD7a!D40+[2]SD7b!D40++[2]SD7e!D40</f>
        <v>0</v>
      </c>
      <c r="E40" s="115">
        <f>[2]SD7a!E40+[2]SD7b!E40++[2]SD7e!E40</f>
        <v>0</v>
      </c>
      <c r="F40" s="21">
        <f>[2]SD7a!F40+[2]SD7b!F40++[2]SD7e!F40</f>
        <v>0</v>
      </c>
      <c r="G40" s="22">
        <f>[2]SD7a!G40+[2]SD7b!G40++[2]SD7e!G40</f>
        <v>0</v>
      </c>
      <c r="H40" s="23">
        <f>[2]SD7a!H40+[2]SD7b!H40++[2]SD7e!H40</f>
        <v>0</v>
      </c>
      <c r="I40" s="21">
        <f>[2]SD7a!I40+[2]SD7b!I40++[2]SD7e!I40</f>
        <v>0</v>
      </c>
      <c r="J40" s="22">
        <f>[2]SD7a!J40+[2]SD7b!J40++[2]SD7e!J40</f>
        <v>0</v>
      </c>
      <c r="K40" s="23">
        <f>[2]SD7a!K40+[2]SD7b!K40++[2]SD7e!K40</f>
        <v>0</v>
      </c>
    </row>
    <row r="41" spans="1:12" ht="13.35" customHeight="1" x14ac:dyDescent="0.2">
      <c r="A41" s="112" t="s">
        <v>102</v>
      </c>
      <c r="B41" s="106"/>
      <c r="C41" s="114">
        <f>[2]SD7a!C41+[2]SD7b!C41++[2]SD7e!C41</f>
        <v>0</v>
      </c>
      <c r="D41" s="22">
        <f>[2]SD7a!D41+[2]SD7b!D41++[2]SD7e!D41</f>
        <v>0</v>
      </c>
      <c r="E41" s="115">
        <f>[2]SD7a!E41+[2]SD7b!E41++[2]SD7e!E41</f>
        <v>0</v>
      </c>
      <c r="F41" s="21">
        <f>[2]SD7a!F41+[2]SD7b!F41++[2]SD7e!F41</f>
        <v>0</v>
      </c>
      <c r="G41" s="22">
        <f>[2]SD7a!G41+[2]SD7b!G41++[2]SD7e!G41</f>
        <v>0</v>
      </c>
      <c r="H41" s="23">
        <f>[2]SD7a!H41+[2]SD7b!H41++[2]SD7e!H41</f>
        <v>0</v>
      </c>
      <c r="I41" s="21">
        <f>[2]SD7a!I41+[2]SD7b!I41++[2]SD7e!I41</f>
        <v>0</v>
      </c>
      <c r="J41" s="22">
        <f>[2]SD7a!J41+[2]SD7b!J41++[2]SD7e!J41</f>
        <v>0</v>
      </c>
      <c r="K41" s="23">
        <f>[2]SD7a!K41+[2]SD7b!K41++[2]SD7e!K41</f>
        <v>0</v>
      </c>
      <c r="L41" s="116"/>
    </row>
    <row r="42" spans="1:12" ht="13.35" customHeight="1" x14ac:dyDescent="0.2">
      <c r="A42" s="112" t="s">
        <v>103</v>
      </c>
      <c r="B42" s="106"/>
      <c r="C42" s="114">
        <f>[2]SD7a!C42+[2]SD7b!C42++[2]SD7e!C42</f>
        <v>0</v>
      </c>
      <c r="D42" s="22">
        <f>[2]SD7a!D42+[2]SD7b!D42++[2]SD7e!D42</f>
        <v>0</v>
      </c>
      <c r="E42" s="115">
        <f>[2]SD7a!E42+[2]SD7b!E42++[2]SD7e!E42</f>
        <v>0</v>
      </c>
      <c r="F42" s="21">
        <f>[2]SD7a!F42+[2]SD7b!F42++[2]SD7e!F42</f>
        <v>0</v>
      </c>
      <c r="G42" s="22">
        <f>[2]SD7a!G42+[2]SD7b!G42++[2]SD7e!G42</f>
        <v>0</v>
      </c>
      <c r="H42" s="23">
        <f>[2]SD7a!H42+[2]SD7b!H42++[2]SD7e!H42</f>
        <v>0</v>
      </c>
      <c r="I42" s="21">
        <f>[2]SD7a!I42+[2]SD7b!I42++[2]SD7e!I42</f>
        <v>0</v>
      </c>
      <c r="J42" s="22">
        <f>[2]SD7a!J42+[2]SD7b!J42++[2]SD7e!J42</f>
        <v>0</v>
      </c>
      <c r="K42" s="23">
        <f>[2]SD7a!K42+[2]SD7b!K42++[2]SD7e!K42</f>
        <v>0</v>
      </c>
    </row>
    <row r="43" spans="1:12" ht="13.35" customHeight="1" x14ac:dyDescent="0.2">
      <c r="A43" s="112" t="s">
        <v>74</v>
      </c>
      <c r="B43" s="106"/>
      <c r="C43" s="114">
        <f>[2]SD7a!C43+[2]SD7b!C43++[2]SD7e!C43</f>
        <v>0</v>
      </c>
      <c r="D43" s="22">
        <f>[2]SD7a!D43+[2]SD7b!D43++[2]SD7e!D43</f>
        <v>0</v>
      </c>
      <c r="E43" s="115">
        <f>[2]SD7a!E43+[2]SD7b!E43++[2]SD7e!E43</f>
        <v>0</v>
      </c>
      <c r="F43" s="21">
        <f>[2]SD7a!F43+[2]SD7b!F43++[2]SD7e!F43</f>
        <v>0</v>
      </c>
      <c r="G43" s="22">
        <f>[2]SD7a!G43+[2]SD7b!G43++[2]SD7e!G43</f>
        <v>0</v>
      </c>
      <c r="H43" s="23">
        <f>[2]SD7a!H43+[2]SD7b!H43++[2]SD7e!H43</f>
        <v>0</v>
      </c>
      <c r="I43" s="21">
        <f>[2]SD7a!I43+[2]SD7b!I43++[2]SD7e!I43</f>
        <v>0</v>
      </c>
      <c r="J43" s="22">
        <f>[2]SD7a!J43+[2]SD7b!J43++[2]SD7e!J43</f>
        <v>0</v>
      </c>
      <c r="K43" s="23">
        <f>[2]SD7a!K43+[2]SD7b!K43++[2]SD7e!K43</f>
        <v>0</v>
      </c>
    </row>
    <row r="44" spans="1:12" ht="13.35" customHeight="1" x14ac:dyDescent="0.2">
      <c r="A44" s="57" t="s">
        <v>104</v>
      </c>
      <c r="B44" s="106"/>
      <c r="C44" s="22">
        <f>SUM(C45:C51)</f>
        <v>0</v>
      </c>
      <c r="D44" s="22">
        <f t="shared" ref="D44:K44" si="6">SUM(D45:D51)</f>
        <v>0</v>
      </c>
      <c r="E44" s="115">
        <f t="shared" si="6"/>
        <v>0</v>
      </c>
      <c r="F44" s="21">
        <f t="shared" si="6"/>
        <v>0</v>
      </c>
      <c r="G44" s="22">
        <f t="shared" si="6"/>
        <v>0</v>
      </c>
      <c r="H44" s="23">
        <f t="shared" si="6"/>
        <v>0</v>
      </c>
      <c r="I44" s="117">
        <f t="shared" si="6"/>
        <v>0</v>
      </c>
      <c r="J44" s="22">
        <f t="shared" si="6"/>
        <v>0</v>
      </c>
      <c r="K44" s="23">
        <f t="shared" si="6"/>
        <v>0</v>
      </c>
    </row>
    <row r="45" spans="1:12" ht="13.35" customHeight="1" x14ac:dyDescent="0.2">
      <c r="A45" s="112" t="s">
        <v>105</v>
      </c>
      <c r="B45" s="106"/>
      <c r="C45" s="114">
        <f>[2]SD7a!C45+[2]SD7b!C45++[2]SD7e!C45</f>
        <v>0</v>
      </c>
      <c r="D45" s="22">
        <f>[2]SD7a!D45+[2]SD7b!D45++[2]SD7e!D45</f>
        <v>0</v>
      </c>
      <c r="E45" s="115">
        <f>[2]SD7a!E45+[2]SD7b!E45++[2]SD7e!E45</f>
        <v>0</v>
      </c>
      <c r="F45" s="21">
        <f>[2]SD7a!F45+[2]SD7b!F45++[2]SD7e!F45</f>
        <v>0</v>
      </c>
      <c r="G45" s="22">
        <f>[2]SD7a!G45+[2]SD7b!G45++[2]SD7e!G45</f>
        <v>0</v>
      </c>
      <c r="H45" s="23">
        <f>[2]SD7a!H45+[2]SD7b!H45++[2]SD7e!H45</f>
        <v>0</v>
      </c>
      <c r="I45" s="21">
        <f>[2]SD7a!I45+[2]SD7b!I45++[2]SD7e!I45</f>
        <v>0</v>
      </c>
      <c r="J45" s="22">
        <f>[2]SD7a!J45+[2]SD7b!J45++[2]SD7e!J45</f>
        <v>0</v>
      </c>
      <c r="K45" s="23">
        <f>[2]SD7a!K45+[2]SD7b!K45++[2]SD7e!K45</f>
        <v>0</v>
      </c>
    </row>
    <row r="46" spans="1:12" ht="13.35" customHeight="1" x14ac:dyDescent="0.2">
      <c r="A46" s="112" t="s">
        <v>106</v>
      </c>
      <c r="B46" s="106"/>
      <c r="C46" s="114">
        <f>[2]SD7a!C46+[2]SD7b!C46++[2]SD7e!C46</f>
        <v>0</v>
      </c>
      <c r="D46" s="22">
        <f>[2]SD7a!D46+[2]SD7b!D46++[2]SD7e!D46</f>
        <v>0</v>
      </c>
      <c r="E46" s="115">
        <f>[2]SD7a!E46+[2]SD7b!E46++[2]SD7e!E46</f>
        <v>0</v>
      </c>
      <c r="F46" s="21">
        <f>[2]SD7a!F46+[2]SD7b!F46++[2]SD7e!F46</f>
        <v>0</v>
      </c>
      <c r="G46" s="22">
        <f>[2]SD7a!G46+[2]SD7b!G46++[2]SD7e!G46</f>
        <v>0</v>
      </c>
      <c r="H46" s="23">
        <f>[2]SD7a!H46+[2]SD7b!H46++[2]SD7e!H46</f>
        <v>0</v>
      </c>
      <c r="I46" s="21">
        <f>[2]SD7a!I46+[2]SD7b!I46++[2]SD7e!I46</f>
        <v>0</v>
      </c>
      <c r="J46" s="22">
        <f>[2]SD7a!J46+[2]SD7b!J46++[2]SD7e!J46</f>
        <v>0</v>
      </c>
      <c r="K46" s="23">
        <f>[2]SD7a!K46+[2]SD7b!K46++[2]SD7e!K46</f>
        <v>0</v>
      </c>
    </row>
    <row r="47" spans="1:12" ht="13.35" customHeight="1" x14ac:dyDescent="0.2">
      <c r="A47" s="112" t="s">
        <v>107</v>
      </c>
      <c r="B47" s="106"/>
      <c r="C47" s="114">
        <f>[2]SD7a!C47+[2]SD7b!C47++[2]SD7e!C47</f>
        <v>0</v>
      </c>
      <c r="D47" s="22">
        <f>[2]SD7a!D47+[2]SD7b!D47++[2]SD7e!D47</f>
        <v>0</v>
      </c>
      <c r="E47" s="115">
        <f>[2]SD7a!E47+[2]SD7b!E47++[2]SD7e!E47</f>
        <v>0</v>
      </c>
      <c r="F47" s="21">
        <f>[2]SD7a!F47+[2]SD7b!F47++[2]SD7e!F47</f>
        <v>0</v>
      </c>
      <c r="G47" s="22">
        <f>[2]SD7a!G47+[2]SD7b!G47++[2]SD7e!G47</f>
        <v>0</v>
      </c>
      <c r="H47" s="23">
        <f>[2]SD7a!H47+[2]SD7b!H47++[2]SD7e!H47</f>
        <v>0</v>
      </c>
      <c r="I47" s="21">
        <f>[2]SD7a!I47+[2]SD7b!I47++[2]SD7e!I47</f>
        <v>0</v>
      </c>
      <c r="J47" s="22">
        <f>[2]SD7a!J47+[2]SD7b!J47++[2]SD7e!J47</f>
        <v>0</v>
      </c>
      <c r="K47" s="23">
        <f>[2]SD7a!K47+[2]SD7b!K47++[2]SD7e!K47</f>
        <v>0</v>
      </c>
    </row>
    <row r="48" spans="1:12" ht="13.35" customHeight="1" x14ac:dyDescent="0.2">
      <c r="A48" s="112" t="s">
        <v>108</v>
      </c>
      <c r="B48" s="106"/>
      <c r="C48" s="114">
        <f>[2]SD7a!C48+[2]SD7b!C48++[2]SD7e!C48</f>
        <v>0</v>
      </c>
      <c r="D48" s="22">
        <f>[2]SD7a!D48+[2]SD7b!D48++[2]SD7e!D48</f>
        <v>0</v>
      </c>
      <c r="E48" s="115">
        <f>[2]SD7a!E48+[2]SD7b!E48++[2]SD7e!E48</f>
        <v>0</v>
      </c>
      <c r="F48" s="21">
        <f>[2]SD7a!F48+[2]SD7b!F48++[2]SD7e!F48</f>
        <v>0</v>
      </c>
      <c r="G48" s="22">
        <f>[2]SD7a!G48+[2]SD7b!G48++[2]SD7e!G48</f>
        <v>0</v>
      </c>
      <c r="H48" s="23">
        <f>[2]SD7a!H48+[2]SD7b!H48++[2]SD7e!H48</f>
        <v>0</v>
      </c>
      <c r="I48" s="21">
        <f>[2]SD7a!I48+[2]SD7b!I48++[2]SD7e!I48</f>
        <v>0</v>
      </c>
      <c r="J48" s="22">
        <f>[2]SD7a!J48+[2]SD7b!J48++[2]SD7e!J48</f>
        <v>0</v>
      </c>
      <c r="K48" s="23">
        <f>[2]SD7a!K48+[2]SD7b!K48++[2]SD7e!K48</f>
        <v>0</v>
      </c>
      <c r="L48" s="116"/>
    </row>
    <row r="49" spans="1:12" ht="13.35" customHeight="1" x14ac:dyDescent="0.2">
      <c r="A49" s="112" t="s">
        <v>109</v>
      </c>
      <c r="B49" s="106"/>
      <c r="C49" s="114">
        <f>[2]SD7a!C49+[2]SD7b!C49++[2]SD7e!C49</f>
        <v>0</v>
      </c>
      <c r="D49" s="22">
        <f>[2]SD7a!D49+[2]SD7b!D49++[2]SD7e!D49</f>
        <v>0</v>
      </c>
      <c r="E49" s="115">
        <f>[2]SD7a!E49+[2]SD7b!E49++[2]SD7e!E49</f>
        <v>0</v>
      </c>
      <c r="F49" s="21">
        <f>[2]SD7a!F49+[2]SD7b!F49++[2]SD7e!F49</f>
        <v>0</v>
      </c>
      <c r="G49" s="22">
        <f>[2]SD7a!G49+[2]SD7b!G49++[2]SD7e!G49</f>
        <v>0</v>
      </c>
      <c r="H49" s="23">
        <f>[2]SD7a!H49+[2]SD7b!H49++[2]SD7e!H49</f>
        <v>0</v>
      </c>
      <c r="I49" s="21">
        <f>[2]SD7a!I49+[2]SD7b!I49++[2]SD7e!I49</f>
        <v>0</v>
      </c>
      <c r="J49" s="22">
        <f>[2]SD7a!J49+[2]SD7b!J49++[2]SD7e!J49</f>
        <v>0</v>
      </c>
      <c r="K49" s="23">
        <f>[2]SD7a!K49+[2]SD7b!K49++[2]SD7e!K49</f>
        <v>0</v>
      </c>
    </row>
    <row r="50" spans="1:12" ht="13.35" customHeight="1" x14ac:dyDescent="0.2">
      <c r="A50" s="112" t="s">
        <v>110</v>
      </c>
      <c r="B50" s="106"/>
      <c r="C50" s="114">
        <f>[2]SD7a!C50+[2]SD7b!C50++[2]SD7e!C50</f>
        <v>0</v>
      </c>
      <c r="D50" s="22">
        <f>[2]SD7a!D50+[2]SD7b!D50++[2]SD7e!D50</f>
        <v>0</v>
      </c>
      <c r="E50" s="115">
        <f>[2]SD7a!E50+[2]SD7b!E50++[2]SD7e!E50</f>
        <v>0</v>
      </c>
      <c r="F50" s="21">
        <f>[2]SD7a!F50+[2]SD7b!F50++[2]SD7e!F50</f>
        <v>0</v>
      </c>
      <c r="G50" s="22">
        <f>[2]SD7a!G50+[2]SD7b!G50++[2]SD7e!G50</f>
        <v>0</v>
      </c>
      <c r="H50" s="23">
        <f>[2]SD7a!H50+[2]SD7b!H50++[2]SD7e!H50</f>
        <v>0</v>
      </c>
      <c r="I50" s="21">
        <f>[2]SD7a!I50+[2]SD7b!I50++[2]SD7e!I50</f>
        <v>0</v>
      </c>
      <c r="J50" s="22">
        <f>[2]SD7a!J50+[2]SD7b!J50++[2]SD7e!J50</f>
        <v>0</v>
      </c>
      <c r="K50" s="23">
        <f>[2]SD7a!K50+[2]SD7b!K50++[2]SD7e!K50</f>
        <v>0</v>
      </c>
    </row>
    <row r="51" spans="1:12" ht="13.35" customHeight="1" x14ac:dyDescent="0.2">
      <c r="A51" s="112" t="s">
        <v>74</v>
      </c>
      <c r="B51" s="106"/>
      <c r="C51" s="114">
        <f>[2]SD7a!C51+[2]SD7b!C51++[2]SD7e!C51</f>
        <v>0</v>
      </c>
      <c r="D51" s="22">
        <f>[2]SD7a!D51+[2]SD7b!D51++[2]SD7e!D51</f>
        <v>0</v>
      </c>
      <c r="E51" s="115">
        <f>[2]SD7a!E51+[2]SD7b!E51++[2]SD7e!E51</f>
        <v>0</v>
      </c>
      <c r="F51" s="21">
        <f>[2]SD7a!F51+[2]SD7b!F51++[2]SD7e!F51</f>
        <v>0</v>
      </c>
      <c r="G51" s="22">
        <f>[2]SD7a!G51+[2]SD7b!G51++[2]SD7e!G51</f>
        <v>0</v>
      </c>
      <c r="H51" s="23">
        <f>[2]SD7a!H51+[2]SD7b!H51++[2]SD7e!H51</f>
        <v>0</v>
      </c>
      <c r="I51" s="21">
        <f>[2]SD7a!I51+[2]SD7b!I51++[2]SD7e!I51</f>
        <v>0</v>
      </c>
      <c r="J51" s="22">
        <f>[2]SD7a!J51+[2]SD7b!J51++[2]SD7e!J51</f>
        <v>0</v>
      </c>
      <c r="K51" s="23">
        <f>[2]SD7a!K51+[2]SD7b!K51++[2]SD7e!K51</f>
        <v>0</v>
      </c>
    </row>
    <row r="52" spans="1:12" ht="13.35" customHeight="1" x14ac:dyDescent="0.2">
      <c r="A52" s="57" t="s">
        <v>111</v>
      </c>
      <c r="B52" s="106"/>
      <c r="C52" s="22">
        <f t="shared" ref="C52:K52" si="7">SUM(C53:C61)</f>
        <v>0</v>
      </c>
      <c r="D52" s="22">
        <f t="shared" si="7"/>
        <v>0</v>
      </c>
      <c r="E52" s="115">
        <f t="shared" si="7"/>
        <v>0</v>
      </c>
      <c r="F52" s="21">
        <f t="shared" si="7"/>
        <v>0</v>
      </c>
      <c r="G52" s="22">
        <f t="shared" si="7"/>
        <v>0</v>
      </c>
      <c r="H52" s="23">
        <f t="shared" si="7"/>
        <v>0</v>
      </c>
      <c r="I52" s="117">
        <f t="shared" si="7"/>
        <v>0</v>
      </c>
      <c r="J52" s="22">
        <f t="shared" si="7"/>
        <v>0</v>
      </c>
      <c r="K52" s="23">
        <f t="shared" si="7"/>
        <v>0</v>
      </c>
      <c r="L52" s="116"/>
    </row>
    <row r="53" spans="1:12" ht="13.35" customHeight="1" x14ac:dyDescent="0.2">
      <c r="A53" s="112" t="s">
        <v>112</v>
      </c>
      <c r="B53" s="106"/>
      <c r="C53" s="114">
        <f>[2]SD7a!C53+[2]SD7b!C53++[2]SD7e!C53</f>
        <v>0</v>
      </c>
      <c r="D53" s="22">
        <f>[2]SD7a!D53+[2]SD7b!D53++[2]SD7e!D53</f>
        <v>0</v>
      </c>
      <c r="E53" s="115">
        <f>[2]SD7a!E53+[2]SD7b!E53++[2]SD7e!E53</f>
        <v>0</v>
      </c>
      <c r="F53" s="21">
        <f>[2]SD7a!F53+[2]SD7b!F53++[2]SD7e!F53</f>
        <v>0</v>
      </c>
      <c r="G53" s="22">
        <f>[2]SD7a!G53+[2]SD7b!G53++[2]SD7e!G53</f>
        <v>0</v>
      </c>
      <c r="H53" s="23">
        <f>[2]SD7a!H53+[2]SD7b!H53++[2]SD7e!H53</f>
        <v>0</v>
      </c>
      <c r="I53" s="21">
        <f>[2]SD7a!I53+[2]SD7b!I53++[2]SD7e!I53</f>
        <v>0</v>
      </c>
      <c r="J53" s="22">
        <f>[2]SD7a!J53+[2]SD7b!J53++[2]SD7e!J53</f>
        <v>0</v>
      </c>
      <c r="K53" s="23">
        <f>[2]SD7a!K53+[2]SD7b!K53++[2]SD7e!K53</f>
        <v>0</v>
      </c>
    </row>
    <row r="54" spans="1:12" ht="13.35" customHeight="1" x14ac:dyDescent="0.2">
      <c r="A54" s="112" t="s">
        <v>113</v>
      </c>
      <c r="B54" s="106"/>
      <c r="C54" s="114">
        <f>[2]SD7a!C54+[2]SD7b!C54++[2]SD7e!C54</f>
        <v>0</v>
      </c>
      <c r="D54" s="22">
        <f>[2]SD7a!D54+[2]SD7b!D54++[2]SD7e!D54</f>
        <v>0</v>
      </c>
      <c r="E54" s="115">
        <f>[2]SD7a!E54+[2]SD7b!E54++[2]SD7e!E54</f>
        <v>0</v>
      </c>
      <c r="F54" s="21">
        <f>[2]SD7a!F54+[2]SD7b!F54++[2]SD7e!F54</f>
        <v>0</v>
      </c>
      <c r="G54" s="22">
        <f>[2]SD7a!G54+[2]SD7b!G54++[2]SD7e!G54</f>
        <v>0</v>
      </c>
      <c r="H54" s="23">
        <f>[2]SD7a!H54+[2]SD7b!H54++[2]SD7e!H54</f>
        <v>0</v>
      </c>
      <c r="I54" s="21">
        <f>[2]SD7a!I54+[2]SD7b!I54++[2]SD7e!I54</f>
        <v>0</v>
      </c>
      <c r="J54" s="22">
        <f>[2]SD7a!J54+[2]SD7b!J54++[2]SD7e!J54</f>
        <v>0</v>
      </c>
      <c r="K54" s="23">
        <f>[2]SD7a!K54+[2]SD7b!K54++[2]SD7e!K54</f>
        <v>0</v>
      </c>
      <c r="L54" s="116"/>
    </row>
    <row r="55" spans="1:12" ht="13.35" customHeight="1" x14ac:dyDescent="0.2">
      <c r="A55" s="112" t="s">
        <v>114</v>
      </c>
      <c r="B55" s="106"/>
      <c r="C55" s="114">
        <f>[2]SD7a!C55+[2]SD7b!C55++[2]SD7e!C55</f>
        <v>0</v>
      </c>
      <c r="D55" s="22">
        <f>[2]SD7a!D55+[2]SD7b!D55++[2]SD7e!D55</f>
        <v>0</v>
      </c>
      <c r="E55" s="115">
        <f>[2]SD7a!E55+[2]SD7b!E55++[2]SD7e!E55</f>
        <v>0</v>
      </c>
      <c r="F55" s="21">
        <f>[2]SD7a!F55+[2]SD7b!F55++[2]SD7e!F55</f>
        <v>0</v>
      </c>
      <c r="G55" s="22">
        <f>[2]SD7a!G55+[2]SD7b!G55++[2]SD7e!G55</f>
        <v>0</v>
      </c>
      <c r="H55" s="23">
        <f>[2]SD7a!H55+[2]SD7b!H55++[2]SD7e!H55</f>
        <v>0</v>
      </c>
      <c r="I55" s="21">
        <f>[2]SD7a!I55+[2]SD7b!I55++[2]SD7e!I55</f>
        <v>0</v>
      </c>
      <c r="J55" s="22">
        <f>[2]SD7a!J55+[2]SD7b!J55++[2]SD7e!J55</f>
        <v>0</v>
      </c>
      <c r="K55" s="23">
        <f>[2]SD7a!K55+[2]SD7b!K55++[2]SD7e!K55</f>
        <v>0</v>
      </c>
      <c r="L55" s="116"/>
    </row>
    <row r="56" spans="1:12" ht="13.35" customHeight="1" x14ac:dyDescent="0.2">
      <c r="A56" s="112" t="s">
        <v>76</v>
      </c>
      <c r="B56" s="106"/>
      <c r="C56" s="114">
        <f>[2]SD7a!C56+[2]SD7b!C56++[2]SD7e!C56</f>
        <v>0</v>
      </c>
      <c r="D56" s="22">
        <f>[2]SD7a!D56+[2]SD7b!D56++[2]SD7e!D56</f>
        <v>0</v>
      </c>
      <c r="E56" s="115">
        <f>[2]SD7a!E56+[2]SD7b!E56++[2]SD7e!E56</f>
        <v>0</v>
      </c>
      <c r="F56" s="21">
        <f>[2]SD7a!F56+[2]SD7b!F56++[2]SD7e!F56</f>
        <v>0</v>
      </c>
      <c r="G56" s="22">
        <f>[2]SD7a!G56+[2]SD7b!G56++[2]SD7e!G56</f>
        <v>0</v>
      </c>
      <c r="H56" s="23">
        <f>[2]SD7a!H56+[2]SD7b!H56++[2]SD7e!H56</f>
        <v>0</v>
      </c>
      <c r="I56" s="21">
        <f>[2]SD7a!I56+[2]SD7b!I56++[2]SD7e!I56</f>
        <v>0</v>
      </c>
      <c r="J56" s="22">
        <f>[2]SD7a!J56+[2]SD7b!J56++[2]SD7e!J56</f>
        <v>0</v>
      </c>
      <c r="K56" s="23">
        <f>[2]SD7a!K56+[2]SD7b!K56++[2]SD7e!K56</f>
        <v>0</v>
      </c>
      <c r="L56" s="116"/>
    </row>
    <row r="57" spans="1:12" ht="13.35" customHeight="1" x14ac:dyDescent="0.2">
      <c r="A57" s="112" t="s">
        <v>77</v>
      </c>
      <c r="B57" s="106"/>
      <c r="C57" s="114">
        <f>[2]SD7a!C57+[2]SD7b!C57++[2]SD7e!C57</f>
        <v>0</v>
      </c>
      <c r="D57" s="22">
        <f>[2]SD7a!D57+[2]SD7b!D57++[2]SD7e!D57</f>
        <v>0</v>
      </c>
      <c r="E57" s="115">
        <f>[2]SD7a!E57+[2]SD7b!E57++[2]SD7e!E57</f>
        <v>0</v>
      </c>
      <c r="F57" s="21">
        <f>[2]SD7a!F57+[2]SD7b!F57++[2]SD7e!F57</f>
        <v>0</v>
      </c>
      <c r="G57" s="22">
        <f>[2]SD7a!G57+[2]SD7b!G57++[2]SD7e!G57</f>
        <v>0</v>
      </c>
      <c r="H57" s="23">
        <f>[2]SD7a!H57+[2]SD7b!H57++[2]SD7e!H57</f>
        <v>0</v>
      </c>
      <c r="I57" s="21">
        <f>[2]SD7a!I57+[2]SD7b!I57++[2]SD7e!I57</f>
        <v>0</v>
      </c>
      <c r="J57" s="22">
        <f>[2]SD7a!J57+[2]SD7b!J57++[2]SD7e!J57</f>
        <v>0</v>
      </c>
      <c r="K57" s="23">
        <f>[2]SD7a!K57+[2]SD7b!K57++[2]SD7e!K57</f>
        <v>0</v>
      </c>
      <c r="L57" s="116"/>
    </row>
    <row r="58" spans="1:12" ht="13.35" customHeight="1" x14ac:dyDescent="0.2">
      <c r="A58" s="112" t="s">
        <v>78</v>
      </c>
      <c r="B58" s="106"/>
      <c r="C58" s="114">
        <f>[2]SD7a!C58+[2]SD7b!C58++[2]SD7e!C58</f>
        <v>0</v>
      </c>
      <c r="D58" s="22">
        <f>[2]SD7a!D58+[2]SD7b!D58++[2]SD7e!D58</f>
        <v>0</v>
      </c>
      <c r="E58" s="115">
        <f>[2]SD7a!E58+[2]SD7b!E58++[2]SD7e!E58</f>
        <v>0</v>
      </c>
      <c r="F58" s="21">
        <f>[2]SD7a!F58+[2]SD7b!F58++[2]SD7e!F58</f>
        <v>0</v>
      </c>
      <c r="G58" s="22">
        <f>[2]SD7a!G58+[2]SD7b!G58++[2]SD7e!G58</f>
        <v>0</v>
      </c>
      <c r="H58" s="23">
        <f>[2]SD7a!H58+[2]SD7b!H58++[2]SD7e!H58</f>
        <v>0</v>
      </c>
      <c r="I58" s="21">
        <f>[2]SD7a!I58+[2]SD7b!I58++[2]SD7e!I58</f>
        <v>0</v>
      </c>
      <c r="J58" s="22">
        <f>[2]SD7a!J58+[2]SD7b!J58++[2]SD7e!J58</f>
        <v>0</v>
      </c>
      <c r="K58" s="23">
        <f>[2]SD7a!K58+[2]SD7b!K58++[2]SD7e!K58</f>
        <v>0</v>
      </c>
    </row>
    <row r="59" spans="1:12" ht="13.35" customHeight="1" x14ac:dyDescent="0.2">
      <c r="A59" s="112" t="s">
        <v>84</v>
      </c>
      <c r="B59" s="106"/>
      <c r="C59" s="114">
        <f>[2]SD7a!C59+[2]SD7b!C59++[2]SD7e!C59</f>
        <v>0</v>
      </c>
      <c r="D59" s="22">
        <f>[2]SD7a!D59+[2]SD7b!D59++[2]SD7e!D59</f>
        <v>0</v>
      </c>
      <c r="E59" s="115">
        <f>[2]SD7a!E59+[2]SD7b!E59++[2]SD7e!E59</f>
        <v>0</v>
      </c>
      <c r="F59" s="21">
        <f>[2]SD7a!F59+[2]SD7b!F59++[2]SD7e!F59</f>
        <v>0</v>
      </c>
      <c r="G59" s="22">
        <f>[2]SD7a!G59+[2]SD7b!G59++[2]SD7e!G59</f>
        <v>0</v>
      </c>
      <c r="H59" s="23">
        <f>[2]SD7a!H59+[2]SD7b!H59++[2]SD7e!H59</f>
        <v>0</v>
      </c>
      <c r="I59" s="21">
        <f>[2]SD7a!I59+[2]SD7b!I59++[2]SD7e!I59</f>
        <v>0</v>
      </c>
      <c r="J59" s="22">
        <f>[2]SD7a!J59+[2]SD7b!J59++[2]SD7e!J59</f>
        <v>0</v>
      </c>
      <c r="K59" s="23">
        <f>[2]SD7a!K59+[2]SD7b!K59++[2]SD7e!K59</f>
        <v>0</v>
      </c>
      <c r="L59" s="116"/>
    </row>
    <row r="60" spans="1:12" ht="13.35" customHeight="1" x14ac:dyDescent="0.2">
      <c r="A60" s="112" t="s">
        <v>87</v>
      </c>
      <c r="B60" s="106"/>
      <c r="C60" s="114">
        <f>[2]SD7a!C60+[2]SD7b!C60++[2]SD7e!C60</f>
        <v>0</v>
      </c>
      <c r="D60" s="22">
        <f>[2]SD7a!D60+[2]SD7b!D60++[2]SD7e!D60</f>
        <v>0</v>
      </c>
      <c r="E60" s="115">
        <f>[2]SD7a!E60+[2]SD7b!E60++[2]SD7e!E60</f>
        <v>0</v>
      </c>
      <c r="F60" s="21">
        <f>[2]SD7a!F60+[2]SD7b!F60++[2]SD7e!F60</f>
        <v>0</v>
      </c>
      <c r="G60" s="22">
        <f>[2]SD7a!G60+[2]SD7b!G60++[2]SD7e!G60</f>
        <v>0</v>
      </c>
      <c r="H60" s="23">
        <f>[2]SD7a!H60+[2]SD7b!H60++[2]SD7e!H60</f>
        <v>0</v>
      </c>
      <c r="I60" s="21">
        <f>[2]SD7a!I60+[2]SD7b!I60++[2]SD7e!I60</f>
        <v>0</v>
      </c>
      <c r="J60" s="22">
        <f>[2]SD7a!J60+[2]SD7b!J60++[2]SD7e!J60</f>
        <v>0</v>
      </c>
      <c r="K60" s="23">
        <f>[2]SD7a!K60+[2]SD7b!K60++[2]SD7e!K60</f>
        <v>0</v>
      </c>
      <c r="L60" s="116"/>
    </row>
    <row r="61" spans="1:12" ht="13.35" customHeight="1" x14ac:dyDescent="0.2">
      <c r="A61" s="112" t="s">
        <v>74</v>
      </c>
      <c r="B61" s="106"/>
      <c r="C61" s="114">
        <f>[2]SD7a!C61+[2]SD7b!C61++[2]SD7e!C61</f>
        <v>0</v>
      </c>
      <c r="D61" s="22">
        <f>[2]SD7a!D61+[2]SD7b!D61++[2]SD7e!D61</f>
        <v>0</v>
      </c>
      <c r="E61" s="115">
        <f>[2]SD7a!E61+[2]SD7b!E61++[2]SD7e!E61</f>
        <v>0</v>
      </c>
      <c r="F61" s="21">
        <f>[2]SD7a!F61+[2]SD7b!F61++[2]SD7e!F61</f>
        <v>0</v>
      </c>
      <c r="G61" s="22">
        <f>[2]SD7a!G61+[2]SD7b!G61++[2]SD7e!G61</f>
        <v>0</v>
      </c>
      <c r="H61" s="23">
        <f>[2]SD7a!H61+[2]SD7b!H61++[2]SD7e!H61</f>
        <v>0</v>
      </c>
      <c r="I61" s="21">
        <f>[2]SD7a!I61+[2]SD7b!I61++[2]SD7e!I61</f>
        <v>0</v>
      </c>
      <c r="J61" s="22">
        <f>[2]SD7a!J61+[2]SD7b!J61++[2]SD7e!J61</f>
        <v>0</v>
      </c>
      <c r="K61" s="23">
        <f>[2]SD7a!K61+[2]SD7b!K61++[2]SD7e!K61</f>
        <v>0</v>
      </c>
      <c r="L61" s="116"/>
    </row>
    <row r="62" spans="1:12" ht="13.35" customHeight="1" x14ac:dyDescent="0.2">
      <c r="A62" s="57" t="s">
        <v>115</v>
      </c>
      <c r="B62" s="106"/>
      <c r="C62" s="22">
        <f>SUM(C63:C67)</f>
        <v>0</v>
      </c>
      <c r="D62" s="22">
        <f t="shared" ref="D62:K62" si="8">SUM(D63:D67)</f>
        <v>0</v>
      </c>
      <c r="E62" s="115">
        <f t="shared" si="8"/>
        <v>0</v>
      </c>
      <c r="F62" s="21">
        <f t="shared" si="8"/>
        <v>0</v>
      </c>
      <c r="G62" s="22">
        <f t="shared" si="8"/>
        <v>0</v>
      </c>
      <c r="H62" s="23">
        <f t="shared" si="8"/>
        <v>0</v>
      </c>
      <c r="I62" s="117">
        <f t="shared" si="8"/>
        <v>0</v>
      </c>
      <c r="J62" s="22">
        <f t="shared" si="8"/>
        <v>0</v>
      </c>
      <c r="K62" s="23">
        <f t="shared" si="8"/>
        <v>0</v>
      </c>
      <c r="L62" s="116"/>
    </row>
    <row r="63" spans="1:12" ht="13.35" customHeight="1" x14ac:dyDescent="0.2">
      <c r="A63" s="112" t="s">
        <v>116</v>
      </c>
      <c r="B63" s="106"/>
      <c r="C63" s="114">
        <f>[2]SD7a!C63+[2]SD7b!C63++[2]SD7e!C63</f>
        <v>0</v>
      </c>
      <c r="D63" s="22">
        <f>[2]SD7a!D63+[2]SD7b!D63++[2]SD7e!D63</f>
        <v>0</v>
      </c>
      <c r="E63" s="115">
        <f>[2]SD7a!E63+[2]SD7b!E63++[2]SD7e!E63</f>
        <v>0</v>
      </c>
      <c r="F63" s="21">
        <f>[2]SD7a!F63+[2]SD7b!F63++[2]SD7e!F63</f>
        <v>0</v>
      </c>
      <c r="G63" s="22">
        <f>[2]SD7a!G63+[2]SD7b!G63++[2]SD7e!G63</f>
        <v>0</v>
      </c>
      <c r="H63" s="23">
        <f>[2]SD7a!H63+[2]SD7b!H63++[2]SD7e!H63</f>
        <v>0</v>
      </c>
      <c r="I63" s="21">
        <f>[2]SD7a!I63+[2]SD7b!I63++[2]SD7e!I63</f>
        <v>0</v>
      </c>
      <c r="J63" s="22">
        <f>[2]SD7a!J63+[2]SD7b!J63++[2]SD7e!J63</f>
        <v>0</v>
      </c>
      <c r="K63" s="23">
        <f>[2]SD7a!K63+[2]SD7b!K63++[2]SD7e!K63</f>
        <v>0</v>
      </c>
      <c r="L63" s="116"/>
    </row>
    <row r="64" spans="1:12" ht="13.35" customHeight="1" x14ac:dyDescent="0.2">
      <c r="A64" s="112" t="s">
        <v>117</v>
      </c>
      <c r="B64" s="106"/>
      <c r="C64" s="114">
        <f>[2]SD7a!C64+[2]SD7b!C64++[2]SD7e!C64</f>
        <v>0</v>
      </c>
      <c r="D64" s="22">
        <f>[2]SD7a!D64+[2]SD7b!D64++[2]SD7e!D64</f>
        <v>0</v>
      </c>
      <c r="E64" s="115">
        <f>[2]SD7a!E64+[2]SD7b!E64++[2]SD7e!E64</f>
        <v>0</v>
      </c>
      <c r="F64" s="21">
        <f>[2]SD7a!F64+[2]SD7b!F64++[2]SD7e!F64</f>
        <v>0</v>
      </c>
      <c r="G64" s="22">
        <f>[2]SD7a!G64+[2]SD7b!G64++[2]SD7e!G64</f>
        <v>0</v>
      </c>
      <c r="H64" s="23">
        <f>[2]SD7a!H64+[2]SD7b!H64++[2]SD7e!H64</f>
        <v>0</v>
      </c>
      <c r="I64" s="21">
        <f>[2]SD7a!I64+[2]SD7b!I64++[2]SD7e!I64</f>
        <v>0</v>
      </c>
      <c r="J64" s="22">
        <f>[2]SD7a!J64+[2]SD7b!J64++[2]SD7e!J64</f>
        <v>0</v>
      </c>
      <c r="K64" s="23">
        <f>[2]SD7a!K64+[2]SD7b!K64++[2]SD7e!K64</f>
        <v>0</v>
      </c>
    </row>
    <row r="65" spans="1:11" ht="13.35" customHeight="1" x14ac:dyDescent="0.2">
      <c r="A65" s="112" t="s">
        <v>118</v>
      </c>
      <c r="B65" s="106"/>
      <c r="C65" s="114">
        <f>[2]SD7a!C65+[2]SD7b!C65++[2]SD7e!C65</f>
        <v>0</v>
      </c>
      <c r="D65" s="22">
        <f>[2]SD7a!D65+[2]SD7b!D65++[2]SD7e!D65</f>
        <v>0</v>
      </c>
      <c r="E65" s="115">
        <f>[2]SD7a!E65+[2]SD7b!E65++[2]SD7e!E65</f>
        <v>0</v>
      </c>
      <c r="F65" s="21">
        <f>[2]SD7a!F65+[2]SD7b!F65++[2]SD7e!F65</f>
        <v>0</v>
      </c>
      <c r="G65" s="22">
        <f>[2]SD7a!G65+[2]SD7b!G65++[2]SD7e!G65</f>
        <v>0</v>
      </c>
      <c r="H65" s="23">
        <f>[2]SD7a!H65+[2]SD7b!H65++[2]SD7e!H65</f>
        <v>0</v>
      </c>
      <c r="I65" s="21">
        <f>[2]SD7a!I65+[2]SD7b!I65++[2]SD7e!I65</f>
        <v>0</v>
      </c>
      <c r="J65" s="22">
        <f>[2]SD7a!J65+[2]SD7b!J65++[2]SD7e!J65</f>
        <v>0</v>
      </c>
      <c r="K65" s="23">
        <f>[2]SD7a!K65+[2]SD7b!K65++[2]SD7e!K65</f>
        <v>0</v>
      </c>
    </row>
    <row r="66" spans="1:11" ht="13.35" customHeight="1" x14ac:dyDescent="0.2">
      <c r="A66" s="112" t="s">
        <v>119</v>
      </c>
      <c r="B66" s="106"/>
      <c r="C66" s="114">
        <f>[2]SD7a!C66+[2]SD7b!C66++[2]SD7e!C66</f>
        <v>0</v>
      </c>
      <c r="D66" s="22">
        <f>[2]SD7a!D66+[2]SD7b!D66++[2]SD7e!D66</f>
        <v>0</v>
      </c>
      <c r="E66" s="115">
        <f>[2]SD7a!E66+[2]SD7b!E66++[2]SD7e!E66</f>
        <v>0</v>
      </c>
      <c r="F66" s="21">
        <f>[2]SD7a!F66+[2]SD7b!F66++[2]SD7e!F66</f>
        <v>0</v>
      </c>
      <c r="G66" s="22">
        <f>[2]SD7a!G66+[2]SD7b!G66++[2]SD7e!G66</f>
        <v>0</v>
      </c>
      <c r="H66" s="23">
        <f>[2]SD7a!H66+[2]SD7b!H66++[2]SD7e!H66</f>
        <v>0</v>
      </c>
      <c r="I66" s="21">
        <f>[2]SD7a!I66+[2]SD7b!I66++[2]SD7e!I66</f>
        <v>0</v>
      </c>
      <c r="J66" s="22">
        <f>[2]SD7a!J66+[2]SD7b!J66++[2]SD7e!J66</f>
        <v>0</v>
      </c>
      <c r="K66" s="23">
        <f>[2]SD7a!K66+[2]SD7b!K66++[2]SD7e!K66</f>
        <v>0</v>
      </c>
    </row>
    <row r="67" spans="1:11" ht="13.35" customHeight="1" x14ac:dyDescent="0.2">
      <c r="A67" s="112" t="s">
        <v>74</v>
      </c>
      <c r="B67" s="106"/>
      <c r="C67" s="114">
        <f>[2]SD7a!C67+[2]SD7b!C67++[2]SD7e!C67</f>
        <v>0</v>
      </c>
      <c r="D67" s="22">
        <f>[2]SD7a!D67+[2]SD7b!D67++[2]SD7e!D67</f>
        <v>0</v>
      </c>
      <c r="E67" s="115">
        <f>[2]SD7a!E67+[2]SD7b!E67++[2]SD7e!E67</f>
        <v>0</v>
      </c>
      <c r="F67" s="21">
        <f>[2]SD7a!F67+[2]SD7b!F67++[2]SD7e!F67</f>
        <v>0</v>
      </c>
      <c r="G67" s="22">
        <f>[2]SD7a!G67+[2]SD7b!G67++[2]SD7e!G67</f>
        <v>0</v>
      </c>
      <c r="H67" s="23">
        <f>[2]SD7a!H67+[2]SD7b!H67++[2]SD7e!H67</f>
        <v>0</v>
      </c>
      <c r="I67" s="21">
        <f>[2]SD7a!I67+[2]SD7b!I67++[2]SD7e!I67</f>
        <v>0</v>
      </c>
      <c r="J67" s="22">
        <f>[2]SD7a!J67+[2]SD7b!J67++[2]SD7e!J67</f>
        <v>0</v>
      </c>
      <c r="K67" s="23">
        <f>[2]SD7a!K67+[2]SD7b!K67++[2]SD7e!K67</f>
        <v>0</v>
      </c>
    </row>
    <row r="68" spans="1:11" ht="13.35" customHeight="1" x14ac:dyDescent="0.2">
      <c r="A68" s="57" t="s">
        <v>120</v>
      </c>
      <c r="B68" s="106"/>
      <c r="C68" s="22">
        <f>SUM(C69:C72)</f>
        <v>0</v>
      </c>
      <c r="D68" s="22">
        <f t="shared" ref="D68:K68" si="9">SUM(D69:D72)</f>
        <v>0</v>
      </c>
      <c r="E68" s="22">
        <f t="shared" si="9"/>
        <v>0</v>
      </c>
      <c r="F68" s="21">
        <f t="shared" si="9"/>
        <v>0</v>
      </c>
      <c r="G68" s="22">
        <f t="shared" si="9"/>
        <v>0</v>
      </c>
      <c r="H68" s="23">
        <f t="shared" si="9"/>
        <v>0</v>
      </c>
      <c r="I68" s="117">
        <f t="shared" si="9"/>
        <v>0</v>
      </c>
      <c r="J68" s="22">
        <f t="shared" si="9"/>
        <v>0</v>
      </c>
      <c r="K68" s="23">
        <f t="shared" si="9"/>
        <v>0</v>
      </c>
    </row>
    <row r="69" spans="1:11" ht="13.35" customHeight="1" x14ac:dyDescent="0.2">
      <c r="A69" s="112" t="s">
        <v>121</v>
      </c>
      <c r="B69" s="106"/>
      <c r="C69" s="114">
        <f>[2]SD7a!C69+[2]SD7b!C69++[2]SD7e!C69</f>
        <v>0</v>
      </c>
      <c r="D69" s="22">
        <f>[2]SD7a!D69+[2]SD7b!D69++[2]SD7e!D69</f>
        <v>0</v>
      </c>
      <c r="E69" s="115">
        <f>[2]SD7a!E69+[2]SD7b!E69++[2]SD7e!E69</f>
        <v>0</v>
      </c>
      <c r="F69" s="21">
        <f>[2]SD7a!F69+[2]SD7b!F69++[2]SD7e!F69</f>
        <v>0</v>
      </c>
      <c r="G69" s="22">
        <f>[2]SD7a!G69+[2]SD7b!G69++[2]SD7e!G69</f>
        <v>0</v>
      </c>
      <c r="H69" s="23">
        <f>[2]SD7a!H69+[2]SD7b!H69++[2]SD7e!H69</f>
        <v>0</v>
      </c>
      <c r="I69" s="21">
        <f>[2]SD7a!I69+[2]SD7b!I69++[2]SD7e!I69</f>
        <v>0</v>
      </c>
      <c r="J69" s="22">
        <f>[2]SD7a!J69+[2]SD7b!J69++[2]SD7e!J69</f>
        <v>0</v>
      </c>
      <c r="K69" s="23">
        <f>[2]SD7a!K69+[2]SD7b!K69++[2]SD7e!K69</f>
        <v>0</v>
      </c>
    </row>
    <row r="70" spans="1:11" ht="13.35" customHeight="1" x14ac:dyDescent="0.2">
      <c r="A70" s="112" t="s">
        <v>122</v>
      </c>
      <c r="B70" s="106"/>
      <c r="C70" s="114">
        <f>[2]SD7a!C70+[2]SD7b!C70++[2]SD7e!C70</f>
        <v>0</v>
      </c>
      <c r="D70" s="22">
        <f>[2]SD7a!D70+[2]SD7b!D70++[2]SD7e!D70</f>
        <v>0</v>
      </c>
      <c r="E70" s="115">
        <f>[2]SD7a!E70+[2]SD7b!E70++[2]SD7e!E70</f>
        <v>0</v>
      </c>
      <c r="F70" s="21">
        <f>[2]SD7a!F70+[2]SD7b!F70++[2]SD7e!F70</f>
        <v>0</v>
      </c>
      <c r="G70" s="22">
        <f>[2]SD7a!G70+[2]SD7b!G70++[2]SD7e!G70</f>
        <v>0</v>
      </c>
      <c r="H70" s="23">
        <f>[2]SD7a!H70+[2]SD7b!H70++[2]SD7e!H70</f>
        <v>0</v>
      </c>
      <c r="I70" s="21">
        <f>[2]SD7a!I70+[2]SD7b!I70++[2]SD7e!I70</f>
        <v>0</v>
      </c>
      <c r="J70" s="22">
        <f>[2]SD7a!J70+[2]SD7b!J70++[2]SD7e!J70</f>
        <v>0</v>
      </c>
      <c r="K70" s="23">
        <f>[2]SD7a!K70+[2]SD7b!K70++[2]SD7e!K70</f>
        <v>0</v>
      </c>
    </row>
    <row r="71" spans="1:11" ht="13.35" customHeight="1" x14ac:dyDescent="0.2">
      <c r="A71" s="112" t="s">
        <v>123</v>
      </c>
      <c r="B71" s="106"/>
      <c r="C71" s="114">
        <f>[2]SD7a!C71+[2]SD7b!C71++[2]SD7e!C71</f>
        <v>0</v>
      </c>
      <c r="D71" s="22">
        <f>[2]SD7a!D71+[2]SD7b!D71++[2]SD7e!D71</f>
        <v>0</v>
      </c>
      <c r="E71" s="115">
        <f>[2]SD7a!E71+[2]SD7b!E71++[2]SD7e!E71</f>
        <v>0</v>
      </c>
      <c r="F71" s="21">
        <f>[2]SD7a!F71+[2]SD7b!F71++[2]SD7e!F71</f>
        <v>0</v>
      </c>
      <c r="G71" s="22">
        <f>[2]SD7a!G71+[2]SD7b!G71++[2]SD7e!G71</f>
        <v>0</v>
      </c>
      <c r="H71" s="23">
        <f>[2]SD7a!H71+[2]SD7b!H71++[2]SD7e!H71</f>
        <v>0</v>
      </c>
      <c r="I71" s="21">
        <f>[2]SD7a!I71+[2]SD7b!I71++[2]SD7e!I71</f>
        <v>0</v>
      </c>
      <c r="J71" s="22">
        <f>[2]SD7a!J71+[2]SD7b!J71++[2]SD7e!J71</f>
        <v>0</v>
      </c>
      <c r="K71" s="23">
        <f>[2]SD7a!K71+[2]SD7b!K71++[2]SD7e!K71</f>
        <v>0</v>
      </c>
    </row>
    <row r="72" spans="1:11" ht="13.35" customHeight="1" x14ac:dyDescent="0.2">
      <c r="A72" s="112" t="s">
        <v>74</v>
      </c>
      <c r="B72" s="106"/>
      <c r="C72" s="114">
        <f>[2]SD7a!C72+[2]SD7b!C72++[2]SD7e!C72</f>
        <v>0</v>
      </c>
      <c r="D72" s="22">
        <f>[2]SD7a!D72+[2]SD7b!D72++[2]SD7e!D72</f>
        <v>0</v>
      </c>
      <c r="E72" s="115">
        <f>[2]SD7a!E72+[2]SD7b!E72++[2]SD7e!E72</f>
        <v>0</v>
      </c>
      <c r="F72" s="21">
        <f>[2]SD7a!F72+[2]SD7b!F72++[2]SD7e!F72</f>
        <v>0</v>
      </c>
      <c r="G72" s="22">
        <f>[2]SD7a!G72+[2]SD7b!G72++[2]SD7e!G72</f>
        <v>0</v>
      </c>
      <c r="H72" s="23">
        <f>[2]SD7a!H72+[2]SD7b!H72++[2]SD7e!H72</f>
        <v>0</v>
      </c>
      <c r="I72" s="21">
        <f>[2]SD7a!I72+[2]SD7b!I72++[2]SD7e!I72</f>
        <v>0</v>
      </c>
      <c r="J72" s="22">
        <f>[2]SD7a!J72+[2]SD7b!J72++[2]SD7e!J72</f>
        <v>0</v>
      </c>
      <c r="K72" s="23">
        <f>[2]SD7a!K72+[2]SD7b!K72++[2]SD7e!K72</f>
        <v>0</v>
      </c>
    </row>
    <row r="73" spans="1:11" ht="5.0999999999999996" customHeight="1" x14ac:dyDescent="0.2">
      <c r="A73" s="80"/>
      <c r="B73" s="106"/>
      <c r="C73" s="22"/>
      <c r="D73" s="22"/>
      <c r="E73" s="118"/>
      <c r="F73" s="119"/>
      <c r="G73" s="22"/>
      <c r="H73" s="114"/>
      <c r="I73" s="119"/>
      <c r="J73" s="22"/>
      <c r="K73" s="118"/>
    </row>
    <row r="74" spans="1:11" ht="13.35" customHeight="1" x14ac:dyDescent="0.2">
      <c r="A74" s="60" t="s">
        <v>124</v>
      </c>
      <c r="B74" s="106"/>
      <c r="C74" s="34">
        <f>C75+C98</f>
        <v>0</v>
      </c>
      <c r="D74" s="34">
        <f t="shared" ref="D74:K74" si="10">D75+D98</f>
        <v>0</v>
      </c>
      <c r="E74" s="107">
        <f t="shared" si="10"/>
        <v>0</v>
      </c>
      <c r="F74" s="108">
        <f t="shared" si="10"/>
        <v>0</v>
      </c>
      <c r="G74" s="34">
        <f t="shared" si="10"/>
        <v>0</v>
      </c>
      <c r="H74" s="109">
        <f t="shared" si="10"/>
        <v>0</v>
      </c>
      <c r="I74" s="108">
        <f t="shared" si="10"/>
        <v>0</v>
      </c>
      <c r="J74" s="34">
        <f t="shared" si="10"/>
        <v>0</v>
      </c>
      <c r="K74" s="107">
        <f t="shared" si="10"/>
        <v>0</v>
      </c>
    </row>
    <row r="75" spans="1:11" ht="13.35" customHeight="1" x14ac:dyDescent="0.2">
      <c r="A75" s="57" t="s">
        <v>125</v>
      </c>
      <c r="B75" s="106"/>
      <c r="C75" s="18">
        <f>SUM(C76:C97)</f>
        <v>0</v>
      </c>
      <c r="D75" s="18">
        <f t="shared" ref="D75:K75" si="11">SUM(D76:D97)</f>
        <v>0</v>
      </c>
      <c r="E75" s="110">
        <f t="shared" si="11"/>
        <v>0</v>
      </c>
      <c r="F75" s="17">
        <f t="shared" si="11"/>
        <v>0</v>
      </c>
      <c r="G75" s="18">
        <f t="shared" si="11"/>
        <v>0</v>
      </c>
      <c r="H75" s="19">
        <f t="shared" si="11"/>
        <v>0</v>
      </c>
      <c r="I75" s="17">
        <f t="shared" si="11"/>
        <v>0</v>
      </c>
      <c r="J75" s="18">
        <f t="shared" si="11"/>
        <v>0</v>
      </c>
      <c r="K75" s="19">
        <f t="shared" si="11"/>
        <v>0</v>
      </c>
    </row>
    <row r="76" spans="1:11" ht="13.35" customHeight="1" x14ac:dyDescent="0.2">
      <c r="A76" s="112" t="s">
        <v>126</v>
      </c>
      <c r="B76" s="106"/>
      <c r="C76" s="114">
        <f>[2]SD7a!C76+[2]SD7b!C76++[2]SD7e!C76</f>
        <v>0</v>
      </c>
      <c r="D76" s="22">
        <f>[2]SD7a!D76+[2]SD7b!D76++[2]SD7e!D76</f>
        <v>0</v>
      </c>
      <c r="E76" s="115">
        <f>[2]SD7a!E76+[2]SD7b!E76++[2]SD7e!E76</f>
        <v>0</v>
      </c>
      <c r="F76" s="21">
        <f>[2]SD7a!F76+[2]SD7b!F76++[2]SD7e!F76</f>
        <v>0</v>
      </c>
      <c r="G76" s="22">
        <f>[2]SD7a!G76+[2]SD7b!G76++[2]SD7e!G76</f>
        <v>0</v>
      </c>
      <c r="H76" s="23">
        <f>[2]SD7a!H76+[2]SD7b!H76++[2]SD7e!H76</f>
        <v>0</v>
      </c>
      <c r="I76" s="21">
        <f>[2]SD7a!I76+[2]SD7b!I76++[2]SD7e!I76</f>
        <v>0</v>
      </c>
      <c r="J76" s="22">
        <f>[2]SD7a!J76+[2]SD7b!J76++[2]SD7e!J76</f>
        <v>0</v>
      </c>
      <c r="K76" s="23">
        <f>[2]SD7a!K76+[2]SD7b!K76++[2]SD7e!K76</f>
        <v>0</v>
      </c>
    </row>
    <row r="77" spans="1:11" ht="13.35" customHeight="1" x14ac:dyDescent="0.2">
      <c r="A77" s="112" t="s">
        <v>127</v>
      </c>
      <c r="B77" s="106"/>
      <c r="C77" s="114">
        <f>[2]SD7a!C77+[2]SD7b!C77++[2]SD7e!C77</f>
        <v>0</v>
      </c>
      <c r="D77" s="22">
        <f>[2]SD7a!D77+[2]SD7b!D77++[2]SD7e!D77</f>
        <v>0</v>
      </c>
      <c r="E77" s="115">
        <f>[2]SD7a!E77+[2]SD7b!E77++[2]SD7e!E77</f>
        <v>0</v>
      </c>
      <c r="F77" s="21">
        <f>[2]SD7a!F77+[2]SD7b!F77++[2]SD7e!F77</f>
        <v>0</v>
      </c>
      <c r="G77" s="22">
        <f>[2]SD7a!G77+[2]SD7b!G77++[2]SD7e!G77</f>
        <v>0</v>
      </c>
      <c r="H77" s="23">
        <f>[2]SD7a!H77+[2]SD7b!H77++[2]SD7e!H77</f>
        <v>0</v>
      </c>
      <c r="I77" s="21">
        <f>[2]SD7a!I77+[2]SD7b!I77++[2]SD7e!I77</f>
        <v>0</v>
      </c>
      <c r="J77" s="22">
        <f>[2]SD7a!J77+[2]SD7b!J77++[2]SD7e!J77</f>
        <v>0</v>
      </c>
      <c r="K77" s="23">
        <f>[2]SD7a!K77+[2]SD7b!K77++[2]SD7e!K77</f>
        <v>0</v>
      </c>
    </row>
    <row r="78" spans="1:11" ht="13.35" customHeight="1" x14ac:dyDescent="0.2">
      <c r="A78" s="112" t="s">
        <v>128</v>
      </c>
      <c r="B78" s="106"/>
      <c r="C78" s="114">
        <f>[2]SD7a!C78+[2]SD7b!C78++[2]SD7e!C78</f>
        <v>0</v>
      </c>
      <c r="D78" s="22">
        <f>[2]SD7a!D78+[2]SD7b!D78++[2]SD7e!D78</f>
        <v>0</v>
      </c>
      <c r="E78" s="115">
        <f>[2]SD7a!E78+[2]SD7b!E78++[2]SD7e!E78</f>
        <v>0</v>
      </c>
      <c r="F78" s="21">
        <f>[2]SD7a!F78+[2]SD7b!F78++[2]SD7e!F78</f>
        <v>0</v>
      </c>
      <c r="G78" s="22">
        <f>[2]SD7a!G78+[2]SD7b!G78++[2]SD7e!G78</f>
        <v>0</v>
      </c>
      <c r="H78" s="23">
        <f>[2]SD7a!H78+[2]SD7b!H78++[2]SD7e!H78</f>
        <v>0</v>
      </c>
      <c r="I78" s="21">
        <f>[2]SD7a!I78+[2]SD7b!I78++[2]SD7e!I78</f>
        <v>0</v>
      </c>
      <c r="J78" s="22">
        <f>[2]SD7a!J78+[2]SD7b!J78++[2]SD7e!J78</f>
        <v>0</v>
      </c>
      <c r="K78" s="23">
        <f>[2]SD7a!K78+[2]SD7b!K78++[2]SD7e!K78</f>
        <v>0</v>
      </c>
    </row>
    <row r="79" spans="1:11" ht="13.35" customHeight="1" x14ac:dyDescent="0.2">
      <c r="A79" s="112" t="s">
        <v>129</v>
      </c>
      <c r="B79" s="106"/>
      <c r="C79" s="114">
        <f>[2]SD7a!C79+[2]SD7b!C79++[2]SD7e!C79</f>
        <v>0</v>
      </c>
      <c r="D79" s="22">
        <f>[2]SD7a!D79+[2]SD7b!D79++[2]SD7e!D79</f>
        <v>0</v>
      </c>
      <c r="E79" s="115">
        <f>[2]SD7a!E79+[2]SD7b!E79++[2]SD7e!E79</f>
        <v>0</v>
      </c>
      <c r="F79" s="21">
        <f>[2]SD7a!F79+[2]SD7b!F79++[2]SD7e!F79</f>
        <v>0</v>
      </c>
      <c r="G79" s="22">
        <f>[2]SD7a!G79+[2]SD7b!G79++[2]SD7e!G79</f>
        <v>0</v>
      </c>
      <c r="H79" s="23">
        <f>[2]SD7a!H79+[2]SD7b!H79++[2]SD7e!H79</f>
        <v>0</v>
      </c>
      <c r="I79" s="21">
        <f>[2]SD7a!I79+[2]SD7b!I79++[2]SD7e!I79</f>
        <v>0</v>
      </c>
      <c r="J79" s="22">
        <f>[2]SD7a!J79+[2]SD7b!J79++[2]SD7e!J79</f>
        <v>0</v>
      </c>
      <c r="K79" s="23">
        <f>[2]SD7a!K79+[2]SD7b!K79++[2]SD7e!K79</f>
        <v>0</v>
      </c>
    </row>
    <row r="80" spans="1:11" ht="13.35" customHeight="1" x14ac:dyDescent="0.2">
      <c r="A80" s="112" t="s">
        <v>130</v>
      </c>
      <c r="B80" s="106"/>
      <c r="C80" s="114">
        <f>[2]SD7a!C80+[2]SD7b!C80++[2]SD7e!C80</f>
        <v>0</v>
      </c>
      <c r="D80" s="22">
        <f>[2]SD7a!D80+[2]SD7b!D80++[2]SD7e!D80</f>
        <v>0</v>
      </c>
      <c r="E80" s="115">
        <f>[2]SD7a!E80+[2]SD7b!E80++[2]SD7e!E80</f>
        <v>0</v>
      </c>
      <c r="F80" s="21">
        <f>[2]SD7a!F80+[2]SD7b!F80++[2]SD7e!F80</f>
        <v>0</v>
      </c>
      <c r="G80" s="22">
        <f>[2]SD7a!G80+[2]SD7b!G80++[2]SD7e!G80</f>
        <v>0</v>
      </c>
      <c r="H80" s="23">
        <f>[2]SD7a!H80+[2]SD7b!H80++[2]SD7e!H80</f>
        <v>0</v>
      </c>
      <c r="I80" s="21">
        <f>[2]SD7a!I80+[2]SD7b!I80++[2]SD7e!I80</f>
        <v>0</v>
      </c>
      <c r="J80" s="22">
        <f>[2]SD7a!J80+[2]SD7b!J80++[2]SD7e!J80</f>
        <v>0</v>
      </c>
      <c r="K80" s="23">
        <f>[2]SD7a!K80+[2]SD7b!K80++[2]SD7e!K80</f>
        <v>0</v>
      </c>
    </row>
    <row r="81" spans="1:12" ht="13.35" customHeight="1" x14ac:dyDescent="0.2">
      <c r="A81" s="112" t="s">
        <v>131</v>
      </c>
      <c r="B81" s="106"/>
      <c r="C81" s="114">
        <f>[2]SD7a!C81+[2]SD7b!C81++[2]SD7e!C81</f>
        <v>0</v>
      </c>
      <c r="D81" s="22">
        <f>[2]SD7a!D81+[2]SD7b!D81++[2]SD7e!D81</f>
        <v>0</v>
      </c>
      <c r="E81" s="115">
        <f>[2]SD7a!E81+[2]SD7b!E81++[2]SD7e!E81</f>
        <v>0</v>
      </c>
      <c r="F81" s="21">
        <f>[2]SD7a!F81+[2]SD7b!F81++[2]SD7e!F81</f>
        <v>0</v>
      </c>
      <c r="G81" s="22">
        <f>[2]SD7a!G81+[2]SD7b!G81++[2]SD7e!G81</f>
        <v>0</v>
      </c>
      <c r="H81" s="23">
        <f>[2]SD7a!H81+[2]SD7b!H81++[2]SD7e!H81</f>
        <v>0</v>
      </c>
      <c r="I81" s="21">
        <f>[2]SD7a!I81+[2]SD7b!I81++[2]SD7e!I81</f>
        <v>0</v>
      </c>
      <c r="J81" s="22">
        <f>[2]SD7a!J81+[2]SD7b!J81++[2]SD7e!J81</f>
        <v>0</v>
      </c>
      <c r="K81" s="23">
        <f>[2]SD7a!K81+[2]SD7b!K81++[2]SD7e!K81</f>
        <v>0</v>
      </c>
    </row>
    <row r="82" spans="1:12" ht="13.35" customHeight="1" x14ac:dyDescent="0.2">
      <c r="A82" s="112" t="s">
        <v>132</v>
      </c>
      <c r="B82" s="106"/>
      <c r="C82" s="114">
        <f>[2]SD7a!C82+[2]SD7b!C82++[2]SD7e!C82</f>
        <v>0</v>
      </c>
      <c r="D82" s="22">
        <f>[2]SD7a!D82+[2]SD7b!D82++[2]SD7e!D82</f>
        <v>0</v>
      </c>
      <c r="E82" s="115">
        <f>[2]SD7a!E82+[2]SD7b!E82++[2]SD7e!E82</f>
        <v>0</v>
      </c>
      <c r="F82" s="21">
        <f>[2]SD7a!F82+[2]SD7b!F82++[2]SD7e!F82</f>
        <v>0</v>
      </c>
      <c r="G82" s="22">
        <f>[2]SD7a!G82+[2]SD7b!G82++[2]SD7e!G82</f>
        <v>0</v>
      </c>
      <c r="H82" s="23">
        <f>[2]SD7a!H82+[2]SD7b!H82++[2]SD7e!H82</f>
        <v>0</v>
      </c>
      <c r="I82" s="21">
        <f>[2]SD7a!I82+[2]SD7b!I82++[2]SD7e!I82</f>
        <v>0</v>
      </c>
      <c r="J82" s="22">
        <f>[2]SD7a!J82+[2]SD7b!J82++[2]SD7e!J82</f>
        <v>0</v>
      </c>
      <c r="K82" s="23">
        <f>[2]SD7a!K82+[2]SD7b!K82++[2]SD7e!K82</f>
        <v>0</v>
      </c>
    </row>
    <row r="83" spans="1:12" ht="13.35" customHeight="1" x14ac:dyDescent="0.2">
      <c r="A83" s="112" t="s">
        <v>133</v>
      </c>
      <c r="B83" s="106"/>
      <c r="C83" s="114">
        <f>[2]SD7a!C83+[2]SD7b!C83++[2]SD7e!C83</f>
        <v>0</v>
      </c>
      <c r="D83" s="22">
        <f>[2]SD7a!D83+[2]SD7b!D83++[2]SD7e!D83</f>
        <v>0</v>
      </c>
      <c r="E83" s="115">
        <f>[2]SD7a!E83+[2]SD7b!E83++[2]SD7e!E83</f>
        <v>0</v>
      </c>
      <c r="F83" s="21">
        <f>[2]SD7a!F83+[2]SD7b!F83++[2]SD7e!F83</f>
        <v>0</v>
      </c>
      <c r="G83" s="22">
        <f>[2]SD7a!G83+[2]SD7b!G83++[2]SD7e!G83</f>
        <v>0</v>
      </c>
      <c r="H83" s="23">
        <f>[2]SD7a!H83+[2]SD7b!H83++[2]SD7e!H83</f>
        <v>0</v>
      </c>
      <c r="I83" s="21">
        <f>[2]SD7a!I83+[2]SD7b!I83++[2]SD7e!I83</f>
        <v>0</v>
      </c>
      <c r="J83" s="22">
        <f>[2]SD7a!J83+[2]SD7b!J83++[2]SD7e!J83</f>
        <v>0</v>
      </c>
      <c r="K83" s="23">
        <f>[2]SD7a!K83+[2]SD7b!K83++[2]SD7e!K83</f>
        <v>0</v>
      </c>
    </row>
    <row r="84" spans="1:12" ht="13.35" customHeight="1" x14ac:dyDescent="0.2">
      <c r="A84" s="112" t="s">
        <v>134</v>
      </c>
      <c r="B84" s="106"/>
      <c r="C84" s="114">
        <f>[2]SD7a!C84+[2]SD7b!C84++[2]SD7e!C84</f>
        <v>0</v>
      </c>
      <c r="D84" s="22">
        <f>[2]SD7a!D84+[2]SD7b!D84++[2]SD7e!D84</f>
        <v>0</v>
      </c>
      <c r="E84" s="115">
        <f>[2]SD7a!E84+[2]SD7b!E84++[2]SD7e!E84</f>
        <v>0</v>
      </c>
      <c r="F84" s="21">
        <f>[2]SD7a!F84+[2]SD7b!F84++[2]SD7e!F84</f>
        <v>0</v>
      </c>
      <c r="G84" s="22">
        <f>[2]SD7a!G84+[2]SD7b!G84++[2]SD7e!G84</f>
        <v>0</v>
      </c>
      <c r="H84" s="23">
        <f>[2]SD7a!H84+[2]SD7b!H84++[2]SD7e!H84</f>
        <v>0</v>
      </c>
      <c r="I84" s="21">
        <f>[2]SD7a!I84+[2]SD7b!I84++[2]SD7e!I84</f>
        <v>0</v>
      </c>
      <c r="J84" s="22">
        <f>[2]SD7a!J84+[2]SD7b!J84++[2]SD7e!J84</f>
        <v>0</v>
      </c>
      <c r="K84" s="23">
        <f>[2]SD7a!K84+[2]SD7b!K84++[2]SD7e!K84</f>
        <v>0</v>
      </c>
      <c r="L84" s="114"/>
    </row>
    <row r="85" spans="1:12" ht="13.35" customHeight="1" x14ac:dyDescent="0.2">
      <c r="A85" s="112" t="s">
        <v>135</v>
      </c>
      <c r="B85" s="106"/>
      <c r="C85" s="114">
        <f>[2]SD7a!C85+[2]SD7b!C85++[2]SD7e!C85</f>
        <v>0</v>
      </c>
      <c r="D85" s="22">
        <f>[2]SD7a!D85+[2]SD7b!D85++[2]SD7e!D85</f>
        <v>0</v>
      </c>
      <c r="E85" s="115">
        <f>[2]SD7a!E85+[2]SD7b!E85++[2]SD7e!E85</f>
        <v>0</v>
      </c>
      <c r="F85" s="21">
        <f>[2]SD7a!F85+[2]SD7b!F85++[2]SD7e!F85</f>
        <v>0</v>
      </c>
      <c r="G85" s="22">
        <f>[2]SD7a!G85+[2]SD7b!G85++[2]SD7e!G85</f>
        <v>0</v>
      </c>
      <c r="H85" s="23">
        <f>[2]SD7a!H85+[2]SD7b!H85++[2]SD7e!H85</f>
        <v>0</v>
      </c>
      <c r="I85" s="21">
        <f>[2]SD7a!I85+[2]SD7b!I85++[2]SD7e!I85</f>
        <v>0</v>
      </c>
      <c r="J85" s="22">
        <f>[2]SD7a!J85+[2]SD7b!J85++[2]SD7e!J85</f>
        <v>0</v>
      </c>
      <c r="K85" s="23">
        <f>[2]SD7a!K85+[2]SD7b!K85++[2]SD7e!K85</f>
        <v>0</v>
      </c>
    </row>
    <row r="86" spans="1:12" ht="13.35" customHeight="1" x14ac:dyDescent="0.2">
      <c r="A86" s="112" t="s">
        <v>136</v>
      </c>
      <c r="B86" s="106"/>
      <c r="C86" s="114">
        <f>[2]SD7a!C86+[2]SD7b!C86++[2]SD7e!C86</f>
        <v>0</v>
      </c>
      <c r="D86" s="22">
        <f>[2]SD7a!D86+[2]SD7b!D86++[2]SD7e!D86</f>
        <v>0</v>
      </c>
      <c r="E86" s="115">
        <f>[2]SD7a!E86+[2]SD7b!E86++[2]SD7e!E86</f>
        <v>0</v>
      </c>
      <c r="F86" s="21">
        <f>[2]SD7a!F86+[2]SD7b!F86++[2]SD7e!F86</f>
        <v>0</v>
      </c>
      <c r="G86" s="22">
        <f>[2]SD7a!G86+[2]SD7b!G86++[2]SD7e!G86</f>
        <v>0</v>
      </c>
      <c r="H86" s="23">
        <f>[2]SD7a!H86+[2]SD7b!H86++[2]SD7e!H86</f>
        <v>0</v>
      </c>
      <c r="I86" s="21">
        <f>[2]SD7a!I86+[2]SD7b!I86++[2]SD7e!I86</f>
        <v>0</v>
      </c>
      <c r="J86" s="22">
        <f>[2]SD7a!J86+[2]SD7b!J86++[2]SD7e!J86</f>
        <v>0</v>
      </c>
      <c r="K86" s="23">
        <f>[2]SD7a!K86+[2]SD7b!K86++[2]SD7e!K86</f>
        <v>0</v>
      </c>
    </row>
    <row r="87" spans="1:12" ht="13.35" customHeight="1" x14ac:dyDescent="0.2">
      <c r="A87" s="112" t="s">
        <v>137</v>
      </c>
      <c r="B87" s="106"/>
      <c r="C87" s="114">
        <f>[2]SD7a!C87+[2]SD7b!C87++[2]SD7e!C87</f>
        <v>0</v>
      </c>
      <c r="D87" s="22">
        <f>[2]SD7a!D87+[2]SD7b!D87++[2]SD7e!D87</f>
        <v>0</v>
      </c>
      <c r="E87" s="115">
        <f>[2]SD7a!E87+[2]SD7b!E87++[2]SD7e!E87</f>
        <v>0</v>
      </c>
      <c r="F87" s="21">
        <f>[2]SD7a!F87+[2]SD7b!F87++[2]SD7e!F87</f>
        <v>0</v>
      </c>
      <c r="G87" s="22">
        <f>[2]SD7a!G87+[2]SD7b!G87++[2]SD7e!G87</f>
        <v>0</v>
      </c>
      <c r="H87" s="23">
        <f>[2]SD7a!H87+[2]SD7b!H87++[2]SD7e!H87</f>
        <v>0</v>
      </c>
      <c r="I87" s="21">
        <f>[2]SD7a!I87+[2]SD7b!I87++[2]SD7e!I87</f>
        <v>0</v>
      </c>
      <c r="J87" s="22">
        <f>[2]SD7a!J87+[2]SD7b!J87++[2]SD7e!J87</f>
        <v>0</v>
      </c>
      <c r="K87" s="23">
        <f>[2]SD7a!K87+[2]SD7b!K87++[2]SD7e!K87</f>
        <v>0</v>
      </c>
    </row>
    <row r="88" spans="1:12" ht="13.35" customHeight="1" x14ac:dyDescent="0.2">
      <c r="A88" s="112" t="s">
        <v>138</v>
      </c>
      <c r="B88" s="106"/>
      <c r="C88" s="114">
        <f>[2]SD7a!C88+[2]SD7b!C88++[2]SD7e!C88</f>
        <v>0</v>
      </c>
      <c r="D88" s="22">
        <f>[2]SD7a!D88+[2]SD7b!D88++[2]SD7e!D88</f>
        <v>0</v>
      </c>
      <c r="E88" s="115">
        <f>[2]SD7a!E88+[2]SD7b!E88++[2]SD7e!E88</f>
        <v>0</v>
      </c>
      <c r="F88" s="21">
        <f>[2]SD7a!F88+[2]SD7b!F88++[2]SD7e!F88</f>
        <v>0</v>
      </c>
      <c r="G88" s="22">
        <f>[2]SD7a!G88+[2]SD7b!G88++[2]SD7e!G88</f>
        <v>0</v>
      </c>
      <c r="H88" s="23">
        <f>[2]SD7a!H88+[2]SD7b!H88++[2]SD7e!H88</f>
        <v>0</v>
      </c>
      <c r="I88" s="21">
        <f>[2]SD7a!I88+[2]SD7b!I88++[2]SD7e!I88</f>
        <v>0</v>
      </c>
      <c r="J88" s="22">
        <f>[2]SD7a!J88+[2]SD7b!J88++[2]SD7e!J88</f>
        <v>0</v>
      </c>
      <c r="K88" s="23">
        <f>[2]SD7a!K88+[2]SD7b!K88++[2]SD7e!K88</f>
        <v>0</v>
      </c>
    </row>
    <row r="89" spans="1:12" ht="13.35" customHeight="1" x14ac:dyDescent="0.2">
      <c r="A89" s="112" t="s">
        <v>139</v>
      </c>
      <c r="B89" s="106"/>
      <c r="C89" s="114">
        <f>[2]SD7a!C89+[2]SD7b!C89++[2]SD7e!C89</f>
        <v>0</v>
      </c>
      <c r="D89" s="22">
        <f>[2]SD7a!D89+[2]SD7b!D89++[2]SD7e!D89</f>
        <v>0</v>
      </c>
      <c r="E89" s="115">
        <f>[2]SD7a!E89+[2]SD7b!E89++[2]SD7e!E89</f>
        <v>0</v>
      </c>
      <c r="F89" s="21">
        <f>[2]SD7a!F89+[2]SD7b!F89++[2]SD7e!F89</f>
        <v>0</v>
      </c>
      <c r="G89" s="22">
        <f>[2]SD7a!G89+[2]SD7b!G89++[2]SD7e!G89</f>
        <v>0</v>
      </c>
      <c r="H89" s="23">
        <f>[2]SD7a!H89+[2]SD7b!H89++[2]SD7e!H89</f>
        <v>0</v>
      </c>
      <c r="I89" s="21">
        <f>[2]SD7a!I89+[2]SD7b!I89++[2]SD7e!I89</f>
        <v>0</v>
      </c>
      <c r="J89" s="22">
        <f>[2]SD7a!J89+[2]SD7b!J89++[2]SD7e!J89</f>
        <v>0</v>
      </c>
      <c r="K89" s="23">
        <f>[2]SD7a!K89+[2]SD7b!K89++[2]SD7e!K89</f>
        <v>0</v>
      </c>
    </row>
    <row r="90" spans="1:12" ht="13.35" customHeight="1" x14ac:dyDescent="0.2">
      <c r="A90" s="112" t="s">
        <v>140</v>
      </c>
      <c r="B90" s="106"/>
      <c r="C90" s="114">
        <f>[2]SD7a!C90+[2]SD7b!C90++[2]SD7e!C90</f>
        <v>0</v>
      </c>
      <c r="D90" s="22">
        <f>[2]SD7a!D90+[2]SD7b!D90++[2]SD7e!D90</f>
        <v>0</v>
      </c>
      <c r="E90" s="115">
        <f>[2]SD7a!E90+[2]SD7b!E90++[2]SD7e!E90</f>
        <v>0</v>
      </c>
      <c r="F90" s="21">
        <f>[2]SD7a!F90+[2]SD7b!F90++[2]SD7e!F90</f>
        <v>0</v>
      </c>
      <c r="G90" s="22">
        <f>[2]SD7a!G90+[2]SD7b!G90++[2]SD7e!G90</f>
        <v>0</v>
      </c>
      <c r="H90" s="23">
        <f>[2]SD7a!H90+[2]SD7b!H90++[2]SD7e!H90</f>
        <v>0</v>
      </c>
      <c r="I90" s="21">
        <f>[2]SD7a!I90+[2]SD7b!I90++[2]SD7e!I90</f>
        <v>0</v>
      </c>
      <c r="J90" s="22">
        <f>[2]SD7a!J90+[2]SD7b!J90++[2]SD7e!J90</f>
        <v>0</v>
      </c>
      <c r="K90" s="23">
        <f>[2]SD7a!K90+[2]SD7b!K90++[2]SD7e!K90</f>
        <v>0</v>
      </c>
    </row>
    <row r="91" spans="1:12" ht="13.35" customHeight="1" x14ac:dyDescent="0.2">
      <c r="A91" s="112" t="s">
        <v>141</v>
      </c>
      <c r="B91" s="106"/>
      <c r="C91" s="114">
        <f>[2]SD7a!C91+[2]SD7b!C91++[2]SD7e!C91</f>
        <v>0</v>
      </c>
      <c r="D91" s="22">
        <f>[2]SD7a!D91+[2]SD7b!D91++[2]SD7e!D91</f>
        <v>0</v>
      </c>
      <c r="E91" s="115">
        <f>[2]SD7a!E91+[2]SD7b!E91++[2]SD7e!E91</f>
        <v>0</v>
      </c>
      <c r="F91" s="21">
        <f>[2]SD7a!F91+[2]SD7b!F91++[2]SD7e!F91</f>
        <v>0</v>
      </c>
      <c r="G91" s="22">
        <f>[2]SD7a!G91+[2]SD7b!G91++[2]SD7e!G91</f>
        <v>0</v>
      </c>
      <c r="H91" s="23">
        <f>[2]SD7a!H91+[2]SD7b!H91++[2]SD7e!H91</f>
        <v>0</v>
      </c>
      <c r="I91" s="21">
        <f>[2]SD7a!I91+[2]SD7b!I91++[2]SD7e!I91</f>
        <v>0</v>
      </c>
      <c r="J91" s="22">
        <f>[2]SD7a!J91+[2]SD7b!J91++[2]SD7e!J91</f>
        <v>0</v>
      </c>
      <c r="K91" s="23">
        <f>[2]SD7a!K91+[2]SD7b!K91++[2]SD7e!K91</f>
        <v>0</v>
      </c>
    </row>
    <row r="92" spans="1:12" ht="13.35" customHeight="1" x14ac:dyDescent="0.2">
      <c r="A92" s="112" t="s">
        <v>142</v>
      </c>
      <c r="B92" s="106"/>
      <c r="C92" s="114">
        <f>[2]SD7a!C92+[2]SD7b!C92++[2]SD7e!C92</f>
        <v>0</v>
      </c>
      <c r="D92" s="22">
        <f>[2]SD7a!D92+[2]SD7b!D92++[2]SD7e!D92</f>
        <v>0</v>
      </c>
      <c r="E92" s="115">
        <f>[2]SD7a!E92+[2]SD7b!E92++[2]SD7e!E92</f>
        <v>0</v>
      </c>
      <c r="F92" s="21">
        <f>[2]SD7a!F92+[2]SD7b!F92++[2]SD7e!F92</f>
        <v>0</v>
      </c>
      <c r="G92" s="22">
        <f>[2]SD7a!G92+[2]SD7b!G92++[2]SD7e!G92</f>
        <v>0</v>
      </c>
      <c r="H92" s="23">
        <f>[2]SD7a!H92+[2]SD7b!H92++[2]SD7e!H92</f>
        <v>0</v>
      </c>
      <c r="I92" s="21">
        <f>[2]SD7a!I92+[2]SD7b!I92++[2]SD7e!I92</f>
        <v>0</v>
      </c>
      <c r="J92" s="22">
        <f>[2]SD7a!J92+[2]SD7b!J92++[2]SD7e!J92</f>
        <v>0</v>
      </c>
      <c r="K92" s="23">
        <f>[2]SD7a!K92+[2]SD7b!K92++[2]SD7e!K92</f>
        <v>0</v>
      </c>
    </row>
    <row r="93" spans="1:12" ht="13.35" customHeight="1" x14ac:dyDescent="0.2">
      <c r="A93" s="112" t="s">
        <v>143</v>
      </c>
      <c r="B93" s="106"/>
      <c r="C93" s="114">
        <f>[2]SD7a!C93+[2]SD7b!C93++[2]SD7e!C93</f>
        <v>0</v>
      </c>
      <c r="D93" s="22">
        <f>[2]SD7a!D93+[2]SD7b!D93++[2]SD7e!D93</f>
        <v>0</v>
      </c>
      <c r="E93" s="115">
        <f>[2]SD7a!E93+[2]SD7b!E93++[2]SD7e!E93</f>
        <v>0</v>
      </c>
      <c r="F93" s="21">
        <f>[2]SD7a!F93+[2]SD7b!F93++[2]SD7e!F93</f>
        <v>0</v>
      </c>
      <c r="G93" s="22">
        <f>[2]SD7a!G93+[2]SD7b!G93++[2]SD7e!G93</f>
        <v>0</v>
      </c>
      <c r="H93" s="23">
        <f>[2]SD7a!H93+[2]SD7b!H93++[2]SD7e!H93</f>
        <v>0</v>
      </c>
      <c r="I93" s="21">
        <f>[2]SD7a!I93+[2]SD7b!I93++[2]SD7e!I93</f>
        <v>0</v>
      </c>
      <c r="J93" s="22">
        <f>[2]SD7a!J93+[2]SD7b!J93++[2]SD7e!J93</f>
        <v>0</v>
      </c>
      <c r="K93" s="23">
        <f>[2]SD7a!K93+[2]SD7b!K93++[2]SD7e!K93</f>
        <v>0</v>
      </c>
    </row>
    <row r="94" spans="1:12" ht="13.35" customHeight="1" x14ac:dyDescent="0.2">
      <c r="A94" s="112" t="s">
        <v>144</v>
      </c>
      <c r="B94" s="106"/>
      <c r="C94" s="114">
        <f>[2]SD7a!C94+[2]SD7b!C94++[2]SD7e!C94</f>
        <v>0</v>
      </c>
      <c r="D94" s="22">
        <f>[2]SD7a!D94+[2]SD7b!D94++[2]SD7e!D94</f>
        <v>0</v>
      </c>
      <c r="E94" s="115">
        <f>[2]SD7a!E94+[2]SD7b!E94++[2]SD7e!E94</f>
        <v>0</v>
      </c>
      <c r="F94" s="21">
        <f>[2]SD7a!F94+[2]SD7b!F94++[2]SD7e!F94</f>
        <v>0</v>
      </c>
      <c r="G94" s="22">
        <f>[2]SD7a!G94+[2]SD7b!G94++[2]SD7e!G94</f>
        <v>0</v>
      </c>
      <c r="H94" s="23">
        <f>[2]SD7a!H94+[2]SD7b!H94++[2]SD7e!H94</f>
        <v>0</v>
      </c>
      <c r="I94" s="21">
        <f>[2]SD7a!I94+[2]SD7b!I94++[2]SD7e!I94</f>
        <v>0</v>
      </c>
      <c r="J94" s="22">
        <f>[2]SD7a!J94+[2]SD7b!J94++[2]SD7e!J94</f>
        <v>0</v>
      </c>
      <c r="K94" s="23">
        <f>[2]SD7a!K94+[2]SD7b!K94++[2]SD7e!K94</f>
        <v>0</v>
      </c>
    </row>
    <row r="95" spans="1:12" ht="13.35" customHeight="1" x14ac:dyDescent="0.2">
      <c r="A95" s="112" t="s">
        <v>145</v>
      </c>
      <c r="B95" s="106"/>
      <c r="C95" s="114">
        <f>[2]SD7a!C95+[2]SD7b!C95++[2]SD7e!C95</f>
        <v>0</v>
      </c>
      <c r="D95" s="22">
        <f>[2]SD7a!D95+[2]SD7b!D95++[2]SD7e!D95</f>
        <v>0</v>
      </c>
      <c r="E95" s="115">
        <f>[2]SD7a!E95+[2]SD7b!E95++[2]SD7e!E95</f>
        <v>0</v>
      </c>
      <c r="F95" s="21">
        <f>[2]SD7a!F95+[2]SD7b!F95++[2]SD7e!F95</f>
        <v>0</v>
      </c>
      <c r="G95" s="22">
        <f>[2]SD7a!G95+[2]SD7b!G95++[2]SD7e!G95</f>
        <v>0</v>
      </c>
      <c r="H95" s="23">
        <f>[2]SD7a!H95+[2]SD7b!H95++[2]SD7e!H95</f>
        <v>0</v>
      </c>
      <c r="I95" s="21">
        <f>[2]SD7a!I95+[2]SD7b!I95++[2]SD7e!I95</f>
        <v>0</v>
      </c>
      <c r="J95" s="22">
        <f>[2]SD7a!J95+[2]SD7b!J95++[2]SD7e!J95</f>
        <v>0</v>
      </c>
      <c r="K95" s="23">
        <f>[2]SD7a!K95+[2]SD7b!K95++[2]SD7e!K95</f>
        <v>0</v>
      </c>
    </row>
    <row r="96" spans="1:12" ht="13.35" customHeight="1" x14ac:dyDescent="0.2">
      <c r="A96" s="112" t="s">
        <v>146</v>
      </c>
      <c r="B96" s="106"/>
      <c r="C96" s="114">
        <f>[2]SD7a!C96+[2]SD7b!C96++[2]SD7e!C96</f>
        <v>0</v>
      </c>
      <c r="D96" s="22">
        <f>[2]SD7a!D96+[2]SD7b!D96++[2]SD7e!D96</f>
        <v>0</v>
      </c>
      <c r="E96" s="115">
        <f>[2]SD7a!E96+[2]SD7b!E96++[2]SD7e!E96</f>
        <v>0</v>
      </c>
      <c r="F96" s="21">
        <f>[2]SD7a!F96+[2]SD7b!F96++[2]SD7e!F96</f>
        <v>0</v>
      </c>
      <c r="G96" s="22">
        <f>[2]SD7a!G96+[2]SD7b!G96++[2]SD7e!G96</f>
        <v>0</v>
      </c>
      <c r="H96" s="23">
        <f>[2]SD7a!H96+[2]SD7b!H96++[2]SD7e!H96</f>
        <v>0</v>
      </c>
      <c r="I96" s="21">
        <f>[2]SD7a!I96+[2]SD7b!I96++[2]SD7e!I96</f>
        <v>0</v>
      </c>
      <c r="J96" s="22">
        <f>[2]SD7a!J96+[2]SD7b!J96++[2]SD7e!J96</f>
        <v>0</v>
      </c>
      <c r="K96" s="23">
        <f>[2]SD7a!K96+[2]SD7b!K96++[2]SD7e!K96</f>
        <v>0</v>
      </c>
    </row>
    <row r="97" spans="1:11" ht="13.35" customHeight="1" x14ac:dyDescent="0.2">
      <c r="A97" s="112" t="s">
        <v>74</v>
      </c>
      <c r="B97" s="106"/>
      <c r="C97" s="114">
        <f>[2]SD7a!C97+[2]SD7b!C97++[2]SD7e!C97</f>
        <v>0</v>
      </c>
      <c r="D97" s="22">
        <f>[2]SD7a!D97+[2]SD7b!D97++[2]SD7e!D97</f>
        <v>0</v>
      </c>
      <c r="E97" s="115">
        <f>[2]SD7a!E97+[2]SD7b!E97++[2]SD7e!E97</f>
        <v>0</v>
      </c>
      <c r="F97" s="21">
        <f>[2]SD7a!F97+[2]SD7b!F97++[2]SD7e!F97</f>
        <v>0</v>
      </c>
      <c r="G97" s="22">
        <f>[2]SD7a!G97+[2]SD7b!G97++[2]SD7e!G97</f>
        <v>0</v>
      </c>
      <c r="H97" s="23">
        <f>[2]SD7a!H97+[2]SD7b!H97++[2]SD7e!H97</f>
        <v>0</v>
      </c>
      <c r="I97" s="21">
        <f>[2]SD7a!I97+[2]SD7b!I97++[2]SD7e!I97</f>
        <v>0</v>
      </c>
      <c r="J97" s="22">
        <f>[2]SD7a!J97+[2]SD7b!J97++[2]SD7e!J97</f>
        <v>0</v>
      </c>
      <c r="K97" s="23">
        <f>[2]SD7a!K97+[2]SD7b!K97++[2]SD7e!K97</f>
        <v>0</v>
      </c>
    </row>
    <row r="98" spans="1:11" ht="13.35" customHeight="1" x14ac:dyDescent="0.2">
      <c r="A98" s="57" t="s">
        <v>147</v>
      </c>
      <c r="B98" s="106"/>
      <c r="C98" s="22">
        <f>SUM(C99:C101)</f>
        <v>0</v>
      </c>
      <c r="D98" s="22">
        <f t="shared" ref="D98:K98" si="12">SUM(D99:D101)</f>
        <v>0</v>
      </c>
      <c r="E98" s="22">
        <f t="shared" si="12"/>
        <v>0</v>
      </c>
      <c r="F98" s="21">
        <f t="shared" si="12"/>
        <v>0</v>
      </c>
      <c r="G98" s="22">
        <f t="shared" si="12"/>
        <v>0</v>
      </c>
      <c r="H98" s="23">
        <f t="shared" si="12"/>
        <v>0</v>
      </c>
      <c r="I98" s="117">
        <f t="shared" si="12"/>
        <v>0</v>
      </c>
      <c r="J98" s="22">
        <f t="shared" si="12"/>
        <v>0</v>
      </c>
      <c r="K98" s="23">
        <f t="shared" si="12"/>
        <v>0</v>
      </c>
    </row>
    <row r="99" spans="1:11" ht="13.35" customHeight="1" x14ac:dyDescent="0.2">
      <c r="A99" s="112" t="s">
        <v>148</v>
      </c>
      <c r="B99" s="106"/>
      <c r="C99" s="114">
        <f>[2]SD7a!C99+[2]SD7b!C99++[2]SD7e!C99</f>
        <v>0</v>
      </c>
      <c r="D99" s="22">
        <f>[2]SD7a!D99+[2]SD7b!D99++[2]SD7e!D99</f>
        <v>0</v>
      </c>
      <c r="E99" s="115">
        <f>[2]SD7a!E99+[2]SD7b!E99++[2]SD7e!E99</f>
        <v>0</v>
      </c>
      <c r="F99" s="21">
        <f>[2]SD7a!F99+[2]SD7b!F99++[2]SD7e!F99</f>
        <v>0</v>
      </c>
      <c r="G99" s="22">
        <f>[2]SD7a!G99+[2]SD7b!G99++[2]SD7e!G99</f>
        <v>0</v>
      </c>
      <c r="H99" s="23">
        <f>[2]SD7a!H99+[2]SD7b!H99++[2]SD7e!H99</f>
        <v>0</v>
      </c>
      <c r="I99" s="21">
        <f>[2]SD7a!I99+[2]SD7b!I99++[2]SD7e!I99</f>
        <v>0</v>
      </c>
      <c r="J99" s="22">
        <f>[2]SD7a!J99+[2]SD7b!J99++[2]SD7e!J99</f>
        <v>0</v>
      </c>
      <c r="K99" s="23">
        <f>[2]SD7a!K99+[2]SD7b!K99++[2]SD7e!K99</f>
        <v>0</v>
      </c>
    </row>
    <row r="100" spans="1:11" ht="13.35" customHeight="1" x14ac:dyDescent="0.2">
      <c r="A100" s="112" t="s">
        <v>149</v>
      </c>
      <c r="B100" s="106"/>
      <c r="C100" s="114">
        <f>[2]SD7a!C100+[2]SD7b!C100++[2]SD7e!C100</f>
        <v>0</v>
      </c>
      <c r="D100" s="22">
        <f>[2]SD7a!D100+[2]SD7b!D100++[2]SD7e!D100</f>
        <v>0</v>
      </c>
      <c r="E100" s="115">
        <f>[2]SD7a!E100+[2]SD7b!E100++[2]SD7e!E100</f>
        <v>0</v>
      </c>
      <c r="F100" s="21">
        <f>[2]SD7a!F100+[2]SD7b!F100++[2]SD7e!F100</f>
        <v>0</v>
      </c>
      <c r="G100" s="22">
        <f>[2]SD7a!G100+[2]SD7b!G100++[2]SD7e!G100</f>
        <v>0</v>
      </c>
      <c r="H100" s="23">
        <f>[2]SD7a!H100+[2]SD7b!H100++[2]SD7e!H100</f>
        <v>0</v>
      </c>
      <c r="I100" s="21">
        <f>[2]SD7a!I100+[2]SD7b!I100++[2]SD7e!I100</f>
        <v>0</v>
      </c>
      <c r="J100" s="22">
        <f>[2]SD7a!J100+[2]SD7b!J100++[2]SD7e!J100</f>
        <v>0</v>
      </c>
      <c r="K100" s="23">
        <f>[2]SD7a!K100+[2]SD7b!K100++[2]SD7e!K100</f>
        <v>0</v>
      </c>
    </row>
    <row r="101" spans="1:11" ht="13.35" customHeight="1" x14ac:dyDescent="0.2">
      <c r="A101" s="112" t="s">
        <v>74</v>
      </c>
      <c r="B101" s="106"/>
      <c r="C101" s="114">
        <f>[2]SD7a!C101+[2]SD7b!C101++[2]SD7e!C101</f>
        <v>0</v>
      </c>
      <c r="D101" s="22">
        <f>[2]SD7a!D101+[2]SD7b!D101++[2]SD7e!D101</f>
        <v>0</v>
      </c>
      <c r="E101" s="115">
        <f>[2]SD7a!E101+[2]SD7b!E101++[2]SD7e!E101</f>
        <v>0</v>
      </c>
      <c r="F101" s="21">
        <f>[2]SD7a!F101+[2]SD7b!F101++[2]SD7e!F101</f>
        <v>0</v>
      </c>
      <c r="G101" s="22">
        <f>[2]SD7a!G101+[2]SD7b!G101++[2]SD7e!G101</f>
        <v>0</v>
      </c>
      <c r="H101" s="23">
        <f>[2]SD7a!H101+[2]SD7b!H101++[2]SD7e!H101</f>
        <v>0</v>
      </c>
      <c r="I101" s="21">
        <f>[2]SD7a!I101+[2]SD7b!I101++[2]SD7e!I101</f>
        <v>0</v>
      </c>
      <c r="J101" s="22">
        <f>[2]SD7a!J101+[2]SD7b!J101++[2]SD7e!J101</f>
        <v>0</v>
      </c>
      <c r="K101" s="23">
        <f>[2]SD7a!K101+[2]SD7b!K101++[2]SD7e!K101</f>
        <v>0</v>
      </c>
    </row>
    <row r="102" spans="1:11" ht="5.0999999999999996" customHeight="1" x14ac:dyDescent="0.2">
      <c r="A102" s="80"/>
      <c r="B102" s="106"/>
      <c r="C102" s="22"/>
      <c r="D102" s="22"/>
      <c r="E102" s="118"/>
      <c r="F102" s="119"/>
      <c r="G102" s="22"/>
      <c r="H102" s="114"/>
      <c r="I102" s="119"/>
      <c r="J102" s="22"/>
      <c r="K102" s="118"/>
    </row>
    <row r="103" spans="1:11" ht="13.35" customHeight="1" x14ac:dyDescent="0.2">
      <c r="A103" s="60" t="s">
        <v>150</v>
      </c>
      <c r="B103" s="106"/>
      <c r="C103" s="120">
        <f>SUM(C104:C108)</f>
        <v>0</v>
      </c>
      <c r="D103" s="120">
        <f t="shared" ref="D103:K103" si="13">SUM(D104:D108)</f>
        <v>0</v>
      </c>
      <c r="E103" s="121">
        <f t="shared" si="13"/>
        <v>0</v>
      </c>
      <c r="F103" s="122">
        <f t="shared" si="13"/>
        <v>0</v>
      </c>
      <c r="G103" s="120">
        <f t="shared" si="13"/>
        <v>0</v>
      </c>
      <c r="H103" s="123">
        <f t="shared" si="13"/>
        <v>0</v>
      </c>
      <c r="I103" s="122">
        <f t="shared" si="13"/>
        <v>0</v>
      </c>
      <c r="J103" s="120">
        <f t="shared" si="13"/>
        <v>0</v>
      </c>
      <c r="K103" s="121">
        <f t="shared" si="13"/>
        <v>0</v>
      </c>
    </row>
    <row r="104" spans="1:11" ht="13.35" customHeight="1" x14ac:dyDescent="0.2">
      <c r="A104" s="57" t="s">
        <v>151</v>
      </c>
      <c r="B104" s="106"/>
      <c r="C104" s="114">
        <f>[2]SD7a!C104+[2]SD7b!C104++[2]SD7e!C104</f>
        <v>0</v>
      </c>
      <c r="D104" s="22">
        <f>[2]SD7a!D104+[2]SD7b!D104++[2]SD7e!D104</f>
        <v>0</v>
      </c>
      <c r="E104" s="115">
        <f>[2]SD7a!E104+[2]SD7b!E104++[2]SD7e!E104</f>
        <v>0</v>
      </c>
      <c r="F104" s="21">
        <f>[2]SD7a!F104+[2]SD7b!F104++[2]SD7e!F104</f>
        <v>0</v>
      </c>
      <c r="G104" s="22">
        <f>[2]SD7a!G104+[2]SD7b!G104++[2]SD7e!G104</f>
        <v>0</v>
      </c>
      <c r="H104" s="23">
        <f>[2]SD7a!H104+[2]SD7b!H104++[2]SD7e!H104</f>
        <v>0</v>
      </c>
      <c r="I104" s="21">
        <f>[2]SD7a!I104+[2]SD7b!I104++[2]SD7e!I104</f>
        <v>0</v>
      </c>
      <c r="J104" s="22">
        <f>[2]SD7a!J104+[2]SD7b!J104++[2]SD7e!J104</f>
        <v>0</v>
      </c>
      <c r="K104" s="23">
        <f>[2]SD7a!K104+[2]SD7b!K104++[2]SD7e!K104</f>
        <v>0</v>
      </c>
    </row>
    <row r="105" spans="1:11" ht="13.35" customHeight="1" x14ac:dyDescent="0.2">
      <c r="A105" s="57" t="s">
        <v>152</v>
      </c>
      <c r="B105" s="106"/>
      <c r="C105" s="114">
        <f>[2]SD7a!C105+[2]SD7b!C105++[2]SD7e!C105</f>
        <v>0</v>
      </c>
      <c r="D105" s="22">
        <f>[2]SD7a!D105+[2]SD7b!D105++[2]SD7e!D105</f>
        <v>0</v>
      </c>
      <c r="E105" s="115">
        <f>[2]SD7a!E105+[2]SD7b!E105++[2]SD7e!E105</f>
        <v>0</v>
      </c>
      <c r="F105" s="21">
        <f>[2]SD7a!F105+[2]SD7b!F105++[2]SD7e!F105</f>
        <v>0</v>
      </c>
      <c r="G105" s="22">
        <f>[2]SD7a!G105+[2]SD7b!G105++[2]SD7e!G105</f>
        <v>0</v>
      </c>
      <c r="H105" s="23">
        <f>[2]SD7a!H105+[2]SD7b!H105++[2]SD7e!H105</f>
        <v>0</v>
      </c>
      <c r="I105" s="21">
        <f>[2]SD7a!I105+[2]SD7b!I105++[2]SD7e!I105</f>
        <v>0</v>
      </c>
      <c r="J105" s="22">
        <f>[2]SD7a!J105+[2]SD7b!J105++[2]SD7e!J105</f>
        <v>0</v>
      </c>
      <c r="K105" s="23">
        <f>[2]SD7a!K105+[2]SD7b!K105++[2]SD7e!K105</f>
        <v>0</v>
      </c>
    </row>
    <row r="106" spans="1:11" ht="13.35" customHeight="1" x14ac:dyDescent="0.2">
      <c r="A106" s="57" t="s">
        <v>153</v>
      </c>
      <c r="B106" s="106"/>
      <c r="C106" s="114">
        <f>[2]SD7a!C106+[2]SD7b!C106++[2]SD7e!C106</f>
        <v>0</v>
      </c>
      <c r="D106" s="22">
        <f>[2]SD7a!D106+[2]SD7b!D106++[2]SD7e!D106</f>
        <v>0</v>
      </c>
      <c r="E106" s="115">
        <f>[2]SD7a!E106+[2]SD7b!E106++[2]SD7e!E106</f>
        <v>0</v>
      </c>
      <c r="F106" s="21">
        <f>[2]SD7a!F106+[2]SD7b!F106++[2]SD7e!F106</f>
        <v>0</v>
      </c>
      <c r="G106" s="22">
        <f>[2]SD7a!G106+[2]SD7b!G106++[2]SD7e!G106</f>
        <v>0</v>
      </c>
      <c r="H106" s="23">
        <f>[2]SD7a!H106+[2]SD7b!H106++[2]SD7e!H106</f>
        <v>0</v>
      </c>
      <c r="I106" s="21">
        <f>[2]SD7a!I106+[2]SD7b!I106++[2]SD7e!I106</f>
        <v>0</v>
      </c>
      <c r="J106" s="22">
        <f>[2]SD7a!J106+[2]SD7b!J106++[2]SD7e!J106</f>
        <v>0</v>
      </c>
      <c r="K106" s="23">
        <f>[2]SD7a!K106+[2]SD7b!K106++[2]SD7e!K106</f>
        <v>0</v>
      </c>
    </row>
    <row r="107" spans="1:11" ht="13.35" customHeight="1" x14ac:dyDescent="0.2">
      <c r="A107" s="57" t="s">
        <v>154</v>
      </c>
      <c r="B107" s="106"/>
      <c r="C107" s="114">
        <f>[2]SD7a!C107+[2]SD7b!C107++[2]SD7e!C107</f>
        <v>0</v>
      </c>
      <c r="D107" s="22">
        <f>[2]SD7a!D107+[2]SD7b!D107++[2]SD7e!D107</f>
        <v>0</v>
      </c>
      <c r="E107" s="115">
        <f>[2]SD7a!E107+[2]SD7b!E107++[2]SD7e!E107</f>
        <v>0</v>
      </c>
      <c r="F107" s="21">
        <f>[2]SD7a!F107+[2]SD7b!F107++[2]SD7e!F107</f>
        <v>0</v>
      </c>
      <c r="G107" s="22">
        <f>[2]SD7a!G107+[2]SD7b!G107++[2]SD7e!G107</f>
        <v>0</v>
      </c>
      <c r="H107" s="23">
        <f>[2]SD7a!H107+[2]SD7b!H107++[2]SD7e!H107</f>
        <v>0</v>
      </c>
      <c r="I107" s="21">
        <f>[2]SD7a!I107+[2]SD7b!I107++[2]SD7e!I107</f>
        <v>0</v>
      </c>
      <c r="J107" s="22">
        <f>[2]SD7a!J107+[2]SD7b!J107++[2]SD7e!J107</f>
        <v>0</v>
      </c>
      <c r="K107" s="23">
        <f>[2]SD7a!K107+[2]SD7b!K107++[2]SD7e!K107</f>
        <v>0</v>
      </c>
    </row>
    <row r="108" spans="1:11" ht="13.35" customHeight="1" x14ac:dyDescent="0.2">
      <c r="A108" s="57" t="s">
        <v>155</v>
      </c>
      <c r="B108" s="106"/>
      <c r="C108" s="114">
        <f>[2]SD7a!C108+[2]SD7b!C108++[2]SD7e!C108</f>
        <v>0</v>
      </c>
      <c r="D108" s="22">
        <f>[2]SD7a!D108+[2]SD7b!D108++[2]SD7e!D108</f>
        <v>0</v>
      </c>
      <c r="E108" s="115">
        <f>[2]SD7a!E108+[2]SD7b!E108++[2]SD7e!E108</f>
        <v>0</v>
      </c>
      <c r="F108" s="21">
        <f>[2]SD7a!F108+[2]SD7b!F108++[2]SD7e!F108</f>
        <v>0</v>
      </c>
      <c r="G108" s="22">
        <f>[2]SD7a!G108+[2]SD7b!G108++[2]SD7e!G108</f>
        <v>0</v>
      </c>
      <c r="H108" s="23">
        <f>[2]SD7a!H108+[2]SD7b!H108++[2]SD7e!H108</f>
        <v>0</v>
      </c>
      <c r="I108" s="21">
        <f>[2]SD7a!I108+[2]SD7b!I108++[2]SD7e!I108</f>
        <v>0</v>
      </c>
      <c r="J108" s="22">
        <f>[2]SD7a!J108+[2]SD7b!J108++[2]SD7e!J108</f>
        <v>0</v>
      </c>
      <c r="K108" s="23">
        <f>[2]SD7a!K108+[2]SD7b!K108++[2]SD7e!K108</f>
        <v>0</v>
      </c>
    </row>
    <row r="109" spans="1:11" ht="5.0999999999999996" customHeight="1" x14ac:dyDescent="0.2">
      <c r="A109" s="80"/>
      <c r="B109" s="106"/>
      <c r="C109" s="22"/>
      <c r="D109" s="22"/>
      <c r="E109" s="118"/>
      <c r="F109" s="119"/>
      <c r="G109" s="22"/>
      <c r="H109" s="114"/>
      <c r="I109" s="119"/>
      <c r="J109" s="22"/>
      <c r="K109" s="118"/>
    </row>
    <row r="110" spans="1:11" ht="13.35" customHeight="1" x14ac:dyDescent="0.2">
      <c r="A110" s="60" t="s">
        <v>156</v>
      </c>
      <c r="B110" s="106"/>
      <c r="C110" s="34">
        <f>+C111+C114</f>
        <v>0</v>
      </c>
      <c r="D110" s="34">
        <f t="shared" ref="D110:K110" si="14">+D111+D114</f>
        <v>0</v>
      </c>
      <c r="E110" s="107">
        <f t="shared" si="14"/>
        <v>0</v>
      </c>
      <c r="F110" s="108">
        <f t="shared" si="14"/>
        <v>0</v>
      </c>
      <c r="G110" s="34">
        <f t="shared" si="14"/>
        <v>0</v>
      </c>
      <c r="H110" s="109">
        <f t="shared" si="14"/>
        <v>0</v>
      </c>
      <c r="I110" s="108">
        <f t="shared" si="14"/>
        <v>0</v>
      </c>
      <c r="J110" s="34">
        <f t="shared" si="14"/>
        <v>0</v>
      </c>
      <c r="K110" s="107">
        <f t="shared" si="14"/>
        <v>0</v>
      </c>
    </row>
    <row r="111" spans="1:11" ht="13.35" customHeight="1" x14ac:dyDescent="0.2">
      <c r="A111" s="57" t="s">
        <v>157</v>
      </c>
      <c r="B111" s="106"/>
      <c r="C111" s="18">
        <f t="shared" ref="C111:K111" si="15">SUM(C112:C113)</f>
        <v>0</v>
      </c>
      <c r="D111" s="18">
        <f t="shared" si="15"/>
        <v>0</v>
      </c>
      <c r="E111" s="18">
        <f t="shared" si="15"/>
        <v>0</v>
      </c>
      <c r="F111" s="17">
        <f t="shared" si="15"/>
        <v>0</v>
      </c>
      <c r="G111" s="18">
        <f t="shared" si="15"/>
        <v>0</v>
      </c>
      <c r="H111" s="19">
        <f t="shared" si="15"/>
        <v>0</v>
      </c>
      <c r="I111" s="124">
        <f t="shared" si="15"/>
        <v>0</v>
      </c>
      <c r="J111" s="18">
        <f t="shared" si="15"/>
        <v>0</v>
      </c>
      <c r="K111" s="19">
        <f t="shared" si="15"/>
        <v>0</v>
      </c>
    </row>
    <row r="112" spans="1:11" ht="13.35" customHeight="1" x14ac:dyDescent="0.2">
      <c r="A112" s="112" t="s">
        <v>158</v>
      </c>
      <c r="B112" s="106"/>
      <c r="C112" s="114">
        <f>[2]SD7a!C112+[2]SD7b!C112++[2]SD7e!C112</f>
        <v>0</v>
      </c>
      <c r="D112" s="22">
        <f>[2]SD7a!D112+[2]SD7b!D112++[2]SD7e!D112</f>
        <v>0</v>
      </c>
      <c r="E112" s="115">
        <f>[2]SD7a!E112+[2]SD7b!E112++[2]SD7e!E112</f>
        <v>0</v>
      </c>
      <c r="F112" s="21">
        <f>[2]SD7a!F112+[2]SD7b!F112++[2]SD7e!F112</f>
        <v>0</v>
      </c>
      <c r="G112" s="22">
        <f>[2]SD7a!G112+[2]SD7b!G112++[2]SD7e!G112</f>
        <v>0</v>
      </c>
      <c r="H112" s="23">
        <f>[2]SD7a!H112+[2]SD7b!H112++[2]SD7e!H112</f>
        <v>0</v>
      </c>
      <c r="I112" s="21">
        <f>[2]SD7a!I112+[2]SD7b!I112++[2]SD7e!I112</f>
        <v>0</v>
      </c>
      <c r="J112" s="22">
        <f>[2]SD7a!J112+[2]SD7b!J112++[2]SD7e!J112</f>
        <v>0</v>
      </c>
      <c r="K112" s="23">
        <f>[2]SD7a!K112+[2]SD7b!K112++[2]SD7e!K112</f>
        <v>0</v>
      </c>
    </row>
    <row r="113" spans="1:11" ht="13.35" customHeight="1" x14ac:dyDescent="0.2">
      <c r="A113" s="112" t="s">
        <v>159</v>
      </c>
      <c r="B113" s="106"/>
      <c r="C113" s="114">
        <f>[2]SD7a!C113+[2]SD7b!C113++[2]SD7e!C113</f>
        <v>0</v>
      </c>
      <c r="D113" s="22">
        <f>[2]SD7a!D113+[2]SD7b!D113++[2]SD7e!D113</f>
        <v>0</v>
      </c>
      <c r="E113" s="115">
        <f>[2]SD7a!E113+[2]SD7b!E113++[2]SD7e!E113</f>
        <v>0</v>
      </c>
      <c r="F113" s="21">
        <f>[2]SD7a!F113+[2]SD7b!F113++[2]SD7e!F113</f>
        <v>0</v>
      </c>
      <c r="G113" s="22">
        <f>[2]SD7a!G113+[2]SD7b!G113++[2]SD7e!G113</f>
        <v>0</v>
      </c>
      <c r="H113" s="23">
        <f>[2]SD7a!H113+[2]SD7b!H113++[2]SD7e!H113</f>
        <v>0</v>
      </c>
      <c r="I113" s="21">
        <f>[2]SD7a!I113+[2]SD7b!I113++[2]SD7e!I113</f>
        <v>0</v>
      </c>
      <c r="J113" s="22">
        <f>[2]SD7a!J113+[2]SD7b!J113++[2]SD7e!J113</f>
        <v>0</v>
      </c>
      <c r="K113" s="23">
        <f>[2]SD7a!K113+[2]SD7b!K113++[2]SD7e!K113</f>
        <v>0</v>
      </c>
    </row>
    <row r="114" spans="1:11" ht="13.35" customHeight="1" x14ac:dyDescent="0.2">
      <c r="A114" s="57" t="s">
        <v>160</v>
      </c>
      <c r="B114" s="106"/>
      <c r="C114" s="22">
        <f>SUM(C115:C116)</f>
        <v>0</v>
      </c>
      <c r="D114" s="22">
        <f t="shared" ref="D114:K114" si="16">SUM(D115:D116)</f>
        <v>0</v>
      </c>
      <c r="E114" s="22">
        <f t="shared" si="16"/>
        <v>0</v>
      </c>
      <c r="F114" s="21">
        <f t="shared" si="16"/>
        <v>0</v>
      </c>
      <c r="G114" s="22">
        <f t="shared" si="16"/>
        <v>0</v>
      </c>
      <c r="H114" s="23">
        <f t="shared" si="16"/>
        <v>0</v>
      </c>
      <c r="I114" s="117">
        <f t="shared" si="16"/>
        <v>0</v>
      </c>
      <c r="J114" s="22">
        <f t="shared" si="16"/>
        <v>0</v>
      </c>
      <c r="K114" s="23">
        <f t="shared" si="16"/>
        <v>0</v>
      </c>
    </row>
    <row r="115" spans="1:11" ht="13.35" customHeight="1" x14ac:dyDescent="0.2">
      <c r="A115" s="112" t="s">
        <v>158</v>
      </c>
      <c r="B115" s="106"/>
      <c r="C115" s="114">
        <f>[2]SD7a!C115+[2]SD7b!C115++[2]SD7e!C115</f>
        <v>0</v>
      </c>
      <c r="D115" s="22">
        <f>[2]SD7a!D115+[2]SD7b!D115++[2]SD7e!D115</f>
        <v>0</v>
      </c>
      <c r="E115" s="115">
        <f>[2]SD7a!E115+[2]SD7b!E115++[2]SD7e!E115</f>
        <v>0</v>
      </c>
      <c r="F115" s="21">
        <f>[2]SD7a!F115+[2]SD7b!F115++[2]SD7e!F115</f>
        <v>0</v>
      </c>
      <c r="G115" s="22">
        <f>[2]SD7a!G115+[2]SD7b!G115++[2]SD7e!G115</f>
        <v>0</v>
      </c>
      <c r="H115" s="23">
        <f>[2]SD7a!H115+[2]SD7b!H115++[2]SD7e!H115</f>
        <v>0</v>
      </c>
      <c r="I115" s="21">
        <f>[2]SD7a!I115+[2]SD7b!I115++[2]SD7e!I115</f>
        <v>0</v>
      </c>
      <c r="J115" s="22">
        <f>[2]SD7a!J115+[2]SD7b!J115++[2]SD7e!J115</f>
        <v>0</v>
      </c>
      <c r="K115" s="23">
        <f>[2]SD7a!K115+[2]SD7b!K115++[2]SD7e!K115</f>
        <v>0</v>
      </c>
    </row>
    <row r="116" spans="1:11" ht="13.35" customHeight="1" x14ac:dyDescent="0.2">
      <c r="A116" s="112" t="s">
        <v>159</v>
      </c>
      <c r="B116" s="106"/>
      <c r="C116" s="114">
        <f>[2]SD7a!C116+[2]SD7b!C116++[2]SD7e!C116</f>
        <v>0</v>
      </c>
      <c r="D116" s="22">
        <f>[2]SD7a!D116+[2]SD7b!D116++[2]SD7e!D116</f>
        <v>0</v>
      </c>
      <c r="E116" s="115">
        <f>[2]SD7a!E116+[2]SD7b!E116++[2]SD7e!E116</f>
        <v>0</v>
      </c>
      <c r="F116" s="21">
        <f>[2]SD7a!F116+[2]SD7b!F116++[2]SD7e!F116</f>
        <v>0</v>
      </c>
      <c r="G116" s="22">
        <f>[2]SD7a!G116+[2]SD7b!G116++[2]SD7e!G116</f>
        <v>0</v>
      </c>
      <c r="H116" s="23">
        <f>[2]SD7a!H116+[2]SD7b!H116++[2]SD7e!H116</f>
        <v>0</v>
      </c>
      <c r="I116" s="21">
        <f>[2]SD7a!I116+[2]SD7b!I116++[2]SD7e!I116</f>
        <v>0</v>
      </c>
      <c r="J116" s="22">
        <f>[2]SD7a!J116+[2]SD7b!J116++[2]SD7e!J116</f>
        <v>0</v>
      </c>
      <c r="K116" s="23">
        <f>[2]SD7a!K116+[2]SD7b!K116++[2]SD7e!K116</f>
        <v>0</v>
      </c>
    </row>
    <row r="117" spans="1:11" ht="5.0999999999999996" customHeight="1" x14ac:dyDescent="0.2">
      <c r="A117" s="80"/>
      <c r="B117" s="106"/>
      <c r="C117" s="22"/>
      <c r="D117" s="22"/>
      <c r="E117" s="118"/>
      <c r="F117" s="119"/>
      <c r="G117" s="22"/>
      <c r="H117" s="114"/>
      <c r="I117" s="119"/>
      <c r="J117" s="22"/>
      <c r="K117" s="118"/>
    </row>
    <row r="118" spans="1:11" ht="13.35" customHeight="1" x14ac:dyDescent="0.2">
      <c r="A118" s="60" t="s">
        <v>161</v>
      </c>
      <c r="B118" s="106"/>
      <c r="C118" s="34">
        <f>+C119+C131</f>
        <v>0</v>
      </c>
      <c r="D118" s="34">
        <f t="shared" ref="D118:K118" si="17">+D119+D131</f>
        <v>0</v>
      </c>
      <c r="E118" s="107">
        <f t="shared" si="17"/>
        <v>0</v>
      </c>
      <c r="F118" s="108">
        <f t="shared" si="17"/>
        <v>0</v>
      </c>
      <c r="G118" s="34">
        <f t="shared" si="17"/>
        <v>0</v>
      </c>
      <c r="H118" s="109">
        <f t="shared" si="17"/>
        <v>0</v>
      </c>
      <c r="I118" s="108">
        <f t="shared" si="17"/>
        <v>0</v>
      </c>
      <c r="J118" s="34">
        <f t="shared" si="17"/>
        <v>0</v>
      </c>
      <c r="K118" s="107">
        <f t="shared" si="17"/>
        <v>0</v>
      </c>
    </row>
    <row r="119" spans="1:11" ht="13.35" customHeight="1" x14ac:dyDescent="0.2">
      <c r="A119" s="57" t="s">
        <v>162</v>
      </c>
      <c r="B119" s="106"/>
      <c r="C119" s="18">
        <f>SUM(C120:C130)</f>
        <v>0</v>
      </c>
      <c r="D119" s="18">
        <f t="shared" ref="D119:K119" si="18">SUM(D120:D130)</f>
        <v>0</v>
      </c>
      <c r="E119" s="18">
        <f t="shared" si="18"/>
        <v>0</v>
      </c>
      <c r="F119" s="17">
        <f t="shared" si="18"/>
        <v>0</v>
      </c>
      <c r="G119" s="18">
        <f t="shared" si="18"/>
        <v>0</v>
      </c>
      <c r="H119" s="19">
        <f t="shared" si="18"/>
        <v>0</v>
      </c>
      <c r="I119" s="124">
        <f t="shared" si="18"/>
        <v>0</v>
      </c>
      <c r="J119" s="18">
        <f t="shared" si="18"/>
        <v>0</v>
      </c>
      <c r="K119" s="19">
        <f t="shared" si="18"/>
        <v>0</v>
      </c>
    </row>
    <row r="120" spans="1:11" ht="13.35" customHeight="1" x14ac:dyDescent="0.2">
      <c r="A120" s="112" t="s">
        <v>163</v>
      </c>
      <c r="B120" s="106"/>
      <c r="C120" s="114">
        <f>[2]SD7a!C120+[2]SD7b!C120++[2]SD7e!C120</f>
        <v>0</v>
      </c>
      <c r="D120" s="22">
        <f>[2]SD7a!D120+[2]SD7b!D120++[2]SD7e!D120</f>
        <v>0</v>
      </c>
      <c r="E120" s="115">
        <f>[2]SD7a!E120+[2]SD7b!E120++[2]SD7e!E120</f>
        <v>0</v>
      </c>
      <c r="F120" s="21">
        <f>[2]SD7a!F120+[2]SD7b!F120++[2]SD7e!F120</f>
        <v>0</v>
      </c>
      <c r="G120" s="22">
        <f>[2]SD7a!G120+[2]SD7b!G120++[2]SD7e!G120</f>
        <v>0</v>
      </c>
      <c r="H120" s="23">
        <f>[2]SD7a!H120+[2]SD7b!H120++[2]SD7e!H120</f>
        <v>0</v>
      </c>
      <c r="I120" s="21">
        <f>[2]SD7a!I120+[2]SD7b!I120++[2]SD7e!I120</f>
        <v>0</v>
      </c>
      <c r="J120" s="22">
        <f>[2]SD7a!J120+[2]SD7b!J120++[2]SD7e!J120</f>
        <v>0</v>
      </c>
      <c r="K120" s="23">
        <f>[2]SD7a!K120+[2]SD7b!K120++[2]SD7e!K120</f>
        <v>0</v>
      </c>
    </row>
    <row r="121" spans="1:11" ht="13.35" customHeight="1" x14ac:dyDescent="0.2">
      <c r="A121" s="112" t="s">
        <v>164</v>
      </c>
      <c r="B121" s="106"/>
      <c r="C121" s="114">
        <f>[2]SD7a!C121+[2]SD7b!C121++[2]SD7e!C121</f>
        <v>0</v>
      </c>
      <c r="D121" s="22">
        <f>[2]SD7a!D121+[2]SD7b!D121++[2]SD7e!D121</f>
        <v>0</v>
      </c>
      <c r="E121" s="115">
        <f>[2]SD7a!E121+[2]SD7b!E121++[2]SD7e!E121</f>
        <v>0</v>
      </c>
      <c r="F121" s="21">
        <f>[2]SD7a!F121+[2]SD7b!F121++[2]SD7e!F121</f>
        <v>0</v>
      </c>
      <c r="G121" s="22">
        <f>[2]SD7a!G121+[2]SD7b!G121++[2]SD7e!G121</f>
        <v>0</v>
      </c>
      <c r="H121" s="23">
        <f>[2]SD7a!H121+[2]SD7b!H121++[2]SD7e!H121</f>
        <v>0</v>
      </c>
      <c r="I121" s="21">
        <f>[2]SD7a!I121+[2]SD7b!I121++[2]SD7e!I121</f>
        <v>0</v>
      </c>
      <c r="J121" s="22">
        <f>[2]SD7a!J121+[2]SD7b!J121++[2]SD7e!J121</f>
        <v>0</v>
      </c>
      <c r="K121" s="23">
        <f>[2]SD7a!K121+[2]SD7b!K121++[2]SD7e!K121</f>
        <v>0</v>
      </c>
    </row>
    <row r="122" spans="1:11" ht="13.35" customHeight="1" x14ac:dyDescent="0.2">
      <c r="A122" s="112" t="s">
        <v>165</v>
      </c>
      <c r="B122" s="106"/>
      <c r="C122" s="114">
        <f>[2]SD7a!C122+[2]SD7b!C122++[2]SD7e!C122</f>
        <v>0</v>
      </c>
      <c r="D122" s="22">
        <f>[2]SD7a!D122+[2]SD7b!D122++[2]SD7e!D122</f>
        <v>0</v>
      </c>
      <c r="E122" s="115">
        <f>[2]SD7a!E122+[2]SD7b!E122++[2]SD7e!E122</f>
        <v>0</v>
      </c>
      <c r="F122" s="21">
        <f>[2]SD7a!F122+[2]SD7b!F122++[2]SD7e!F122</f>
        <v>0</v>
      </c>
      <c r="G122" s="22">
        <f>[2]SD7a!G122+[2]SD7b!G122++[2]SD7e!G122</f>
        <v>0</v>
      </c>
      <c r="H122" s="23">
        <f>[2]SD7a!H122+[2]SD7b!H122++[2]SD7e!H122</f>
        <v>0</v>
      </c>
      <c r="I122" s="21">
        <f>[2]SD7a!I122+[2]SD7b!I122++[2]SD7e!I122</f>
        <v>0</v>
      </c>
      <c r="J122" s="22">
        <f>[2]SD7a!J122+[2]SD7b!J122++[2]SD7e!J122</f>
        <v>0</v>
      </c>
      <c r="K122" s="23">
        <f>[2]SD7a!K122+[2]SD7b!K122++[2]SD7e!K122</f>
        <v>0</v>
      </c>
    </row>
    <row r="123" spans="1:11" ht="13.35" customHeight="1" x14ac:dyDescent="0.2">
      <c r="A123" s="112" t="s">
        <v>166</v>
      </c>
      <c r="B123" s="106"/>
      <c r="C123" s="114">
        <f>[2]SD7a!C123+[2]SD7b!C123++[2]SD7e!C123</f>
        <v>0</v>
      </c>
      <c r="D123" s="22">
        <f>[2]SD7a!D123+[2]SD7b!D123++[2]SD7e!D123</f>
        <v>0</v>
      </c>
      <c r="E123" s="115">
        <f>[2]SD7a!E123+[2]SD7b!E123++[2]SD7e!E123</f>
        <v>0</v>
      </c>
      <c r="F123" s="21">
        <f>[2]SD7a!F123+[2]SD7b!F123++[2]SD7e!F123</f>
        <v>0</v>
      </c>
      <c r="G123" s="22">
        <f>[2]SD7a!G123+[2]SD7b!G123++[2]SD7e!G123</f>
        <v>0</v>
      </c>
      <c r="H123" s="23">
        <f>[2]SD7a!H123+[2]SD7b!H123++[2]SD7e!H123</f>
        <v>0</v>
      </c>
      <c r="I123" s="21">
        <f>[2]SD7a!I123+[2]SD7b!I123++[2]SD7e!I123</f>
        <v>0</v>
      </c>
      <c r="J123" s="22">
        <f>[2]SD7a!J123+[2]SD7b!J123++[2]SD7e!J123</f>
        <v>0</v>
      </c>
      <c r="K123" s="23">
        <f>[2]SD7a!K123+[2]SD7b!K123++[2]SD7e!K123</f>
        <v>0</v>
      </c>
    </row>
    <row r="124" spans="1:11" ht="13.35" customHeight="1" x14ac:dyDescent="0.2">
      <c r="A124" s="112" t="s">
        <v>167</v>
      </c>
      <c r="B124" s="106"/>
      <c r="C124" s="114">
        <f>[2]SD7a!C124+[2]SD7b!C124++[2]SD7e!C124</f>
        <v>0</v>
      </c>
      <c r="D124" s="22">
        <f>[2]SD7a!D124+[2]SD7b!D124++[2]SD7e!D124</f>
        <v>0</v>
      </c>
      <c r="E124" s="115">
        <f>[2]SD7a!E124+[2]SD7b!E124++[2]SD7e!E124</f>
        <v>0</v>
      </c>
      <c r="F124" s="21">
        <f>[2]SD7a!F124+[2]SD7b!F124++[2]SD7e!F124</f>
        <v>0</v>
      </c>
      <c r="G124" s="22">
        <f>[2]SD7a!G124+[2]SD7b!G124++[2]SD7e!G124</f>
        <v>0</v>
      </c>
      <c r="H124" s="23">
        <f>[2]SD7a!H124+[2]SD7b!H124++[2]SD7e!H124</f>
        <v>0</v>
      </c>
      <c r="I124" s="21">
        <f>[2]SD7a!I124+[2]SD7b!I124++[2]SD7e!I124</f>
        <v>0</v>
      </c>
      <c r="J124" s="22">
        <f>[2]SD7a!J124+[2]SD7b!J124++[2]SD7e!J124</f>
        <v>0</v>
      </c>
      <c r="K124" s="23">
        <f>[2]SD7a!K124+[2]SD7b!K124++[2]SD7e!K124</f>
        <v>0</v>
      </c>
    </row>
    <row r="125" spans="1:11" ht="13.35" customHeight="1" x14ac:dyDescent="0.2">
      <c r="A125" s="112" t="s">
        <v>168</v>
      </c>
      <c r="B125" s="106"/>
      <c r="C125" s="114">
        <f>[2]SD7a!C125+[2]SD7b!C125++[2]SD7e!C125</f>
        <v>0</v>
      </c>
      <c r="D125" s="22">
        <f>[2]SD7a!D125+[2]SD7b!D125++[2]SD7e!D125</f>
        <v>0</v>
      </c>
      <c r="E125" s="115">
        <f>[2]SD7a!E125+[2]SD7b!E125++[2]SD7e!E125</f>
        <v>0</v>
      </c>
      <c r="F125" s="21">
        <f>[2]SD7a!F125+[2]SD7b!F125++[2]SD7e!F125</f>
        <v>0</v>
      </c>
      <c r="G125" s="22">
        <f>[2]SD7a!G125+[2]SD7b!G125++[2]SD7e!G125</f>
        <v>0</v>
      </c>
      <c r="H125" s="23">
        <f>[2]SD7a!H125+[2]SD7b!H125++[2]SD7e!H125</f>
        <v>0</v>
      </c>
      <c r="I125" s="21">
        <f>[2]SD7a!I125+[2]SD7b!I125++[2]SD7e!I125</f>
        <v>0</v>
      </c>
      <c r="J125" s="22">
        <f>[2]SD7a!J125+[2]SD7b!J125++[2]SD7e!J125</f>
        <v>0</v>
      </c>
      <c r="K125" s="23">
        <f>[2]SD7a!K125+[2]SD7b!K125++[2]SD7e!K125</f>
        <v>0</v>
      </c>
    </row>
    <row r="126" spans="1:11" ht="13.35" customHeight="1" x14ac:dyDescent="0.2">
      <c r="A126" s="112" t="s">
        <v>169</v>
      </c>
      <c r="B126" s="106"/>
      <c r="C126" s="114">
        <f>[2]SD7a!C126+[2]SD7b!C126++[2]SD7e!C126</f>
        <v>0</v>
      </c>
      <c r="D126" s="22">
        <f>[2]SD7a!D126+[2]SD7b!D126++[2]SD7e!D126</f>
        <v>0</v>
      </c>
      <c r="E126" s="115">
        <f>[2]SD7a!E126+[2]SD7b!E126++[2]SD7e!E126</f>
        <v>0</v>
      </c>
      <c r="F126" s="21">
        <f>[2]SD7a!F126+[2]SD7b!F126++[2]SD7e!F126</f>
        <v>0</v>
      </c>
      <c r="G126" s="22">
        <f>[2]SD7a!G126+[2]SD7b!G126++[2]SD7e!G126</f>
        <v>0</v>
      </c>
      <c r="H126" s="23">
        <f>[2]SD7a!H126+[2]SD7b!H126++[2]SD7e!H126</f>
        <v>0</v>
      </c>
      <c r="I126" s="21">
        <f>[2]SD7a!I126+[2]SD7b!I126++[2]SD7e!I126</f>
        <v>0</v>
      </c>
      <c r="J126" s="22">
        <f>[2]SD7a!J126+[2]SD7b!J126++[2]SD7e!J126</f>
        <v>0</v>
      </c>
      <c r="K126" s="23">
        <f>[2]SD7a!K126+[2]SD7b!K126++[2]SD7e!K126</f>
        <v>0</v>
      </c>
    </row>
    <row r="127" spans="1:11" ht="13.35" customHeight="1" x14ac:dyDescent="0.2">
      <c r="A127" s="112" t="s">
        <v>170</v>
      </c>
      <c r="B127" s="106"/>
      <c r="C127" s="114">
        <f>[2]SD7a!C127+[2]SD7b!C127++[2]SD7e!C127</f>
        <v>0</v>
      </c>
      <c r="D127" s="22">
        <f>[2]SD7a!D127+[2]SD7b!D127++[2]SD7e!D127</f>
        <v>0</v>
      </c>
      <c r="E127" s="115">
        <f>[2]SD7a!E127+[2]SD7b!E127++[2]SD7e!E127</f>
        <v>0</v>
      </c>
      <c r="F127" s="21">
        <f>[2]SD7a!F127+[2]SD7b!F127++[2]SD7e!F127</f>
        <v>0</v>
      </c>
      <c r="G127" s="22">
        <f>[2]SD7a!G127+[2]SD7b!G127++[2]SD7e!G127</f>
        <v>0</v>
      </c>
      <c r="H127" s="23">
        <f>[2]SD7a!H127+[2]SD7b!H127++[2]SD7e!H127</f>
        <v>0</v>
      </c>
      <c r="I127" s="21">
        <f>[2]SD7a!I127+[2]SD7b!I127++[2]SD7e!I127</f>
        <v>0</v>
      </c>
      <c r="J127" s="22">
        <f>[2]SD7a!J127+[2]SD7b!J127++[2]SD7e!J127</f>
        <v>0</v>
      </c>
      <c r="K127" s="23">
        <f>[2]SD7a!K127+[2]SD7b!K127++[2]SD7e!K127</f>
        <v>0</v>
      </c>
    </row>
    <row r="128" spans="1:11" ht="13.35" customHeight="1" x14ac:dyDescent="0.2">
      <c r="A128" s="112" t="s">
        <v>171</v>
      </c>
      <c r="B128" s="106"/>
      <c r="C128" s="114">
        <f>[2]SD7a!C128+[2]SD7b!C128++[2]SD7e!C128</f>
        <v>0</v>
      </c>
      <c r="D128" s="22">
        <f>[2]SD7a!D128+[2]SD7b!D128++[2]SD7e!D128</f>
        <v>0</v>
      </c>
      <c r="E128" s="115">
        <f>[2]SD7a!E128+[2]SD7b!E128++[2]SD7e!E128</f>
        <v>0</v>
      </c>
      <c r="F128" s="21">
        <f>[2]SD7a!F128+[2]SD7b!F128++[2]SD7e!F128</f>
        <v>0</v>
      </c>
      <c r="G128" s="22">
        <f>[2]SD7a!G128+[2]SD7b!G128++[2]SD7e!G128</f>
        <v>0</v>
      </c>
      <c r="H128" s="23">
        <f>[2]SD7a!H128+[2]SD7b!H128++[2]SD7e!H128</f>
        <v>0</v>
      </c>
      <c r="I128" s="21">
        <f>[2]SD7a!I128+[2]SD7b!I128++[2]SD7e!I128</f>
        <v>0</v>
      </c>
      <c r="J128" s="22">
        <f>[2]SD7a!J128+[2]SD7b!J128++[2]SD7e!J128</f>
        <v>0</v>
      </c>
      <c r="K128" s="23">
        <f>[2]SD7a!K128+[2]SD7b!K128++[2]SD7e!K128</f>
        <v>0</v>
      </c>
    </row>
    <row r="129" spans="1:11" ht="13.35" customHeight="1" x14ac:dyDescent="0.2">
      <c r="A129" s="112" t="s">
        <v>172</v>
      </c>
      <c r="B129" s="106"/>
      <c r="C129" s="114">
        <f>[2]SD7a!C129+[2]SD7b!C129++[2]SD7e!C129</f>
        <v>0</v>
      </c>
      <c r="D129" s="22">
        <f>[2]SD7a!D129+[2]SD7b!D129++[2]SD7e!D129</f>
        <v>0</v>
      </c>
      <c r="E129" s="115">
        <f>[2]SD7a!E129+[2]SD7b!E129++[2]SD7e!E129</f>
        <v>0</v>
      </c>
      <c r="F129" s="21">
        <f>[2]SD7a!F129+[2]SD7b!F129++[2]SD7e!F129</f>
        <v>0</v>
      </c>
      <c r="G129" s="22">
        <f>[2]SD7a!G129+[2]SD7b!G129++[2]SD7e!G129</f>
        <v>0</v>
      </c>
      <c r="H129" s="23">
        <f>[2]SD7a!H129+[2]SD7b!H129++[2]SD7e!H129</f>
        <v>0</v>
      </c>
      <c r="I129" s="21">
        <f>[2]SD7a!I129+[2]SD7b!I129++[2]SD7e!I129</f>
        <v>0</v>
      </c>
      <c r="J129" s="22">
        <f>[2]SD7a!J129+[2]SD7b!J129++[2]SD7e!J129</f>
        <v>0</v>
      </c>
      <c r="K129" s="23">
        <f>[2]SD7a!K129+[2]SD7b!K129++[2]SD7e!K129</f>
        <v>0</v>
      </c>
    </row>
    <row r="130" spans="1:11" ht="13.35" customHeight="1" x14ac:dyDescent="0.2">
      <c r="A130" s="112" t="s">
        <v>74</v>
      </c>
      <c r="B130" s="106"/>
      <c r="C130" s="114">
        <f>[2]SD7a!C130+[2]SD7b!C130++[2]SD7e!C130</f>
        <v>0</v>
      </c>
      <c r="D130" s="22">
        <f>[2]SD7a!D130+[2]SD7b!D130++[2]SD7e!D130</f>
        <v>0</v>
      </c>
      <c r="E130" s="115">
        <f>[2]SD7a!E130+[2]SD7b!E130++[2]SD7e!E130</f>
        <v>0</v>
      </c>
      <c r="F130" s="21">
        <f>[2]SD7a!F130+[2]SD7b!F130++[2]SD7e!F130</f>
        <v>0</v>
      </c>
      <c r="G130" s="22">
        <f>[2]SD7a!G130+[2]SD7b!G130++[2]SD7e!G130</f>
        <v>0</v>
      </c>
      <c r="H130" s="23">
        <f>[2]SD7a!H130+[2]SD7b!H130++[2]SD7e!H130</f>
        <v>0</v>
      </c>
      <c r="I130" s="21">
        <f>[2]SD7a!I130+[2]SD7b!I130++[2]SD7e!I130</f>
        <v>0</v>
      </c>
      <c r="J130" s="22">
        <f>[2]SD7a!J130+[2]SD7b!J130++[2]SD7e!J130</f>
        <v>0</v>
      </c>
      <c r="K130" s="23">
        <f>[2]SD7a!K130+[2]SD7b!K130++[2]SD7e!K130</f>
        <v>0</v>
      </c>
    </row>
    <row r="131" spans="1:11" ht="13.35" customHeight="1" x14ac:dyDescent="0.2">
      <c r="A131" s="57" t="s">
        <v>173</v>
      </c>
      <c r="B131" s="106"/>
      <c r="C131" s="22">
        <f>SUM(C132:C134)</f>
        <v>0</v>
      </c>
      <c r="D131" s="22">
        <f t="shared" ref="D131:K131" si="19">SUM(D132:D134)</f>
        <v>0</v>
      </c>
      <c r="E131" s="22">
        <f t="shared" si="19"/>
        <v>0</v>
      </c>
      <c r="F131" s="21">
        <f t="shared" si="19"/>
        <v>0</v>
      </c>
      <c r="G131" s="22">
        <f t="shared" si="19"/>
        <v>0</v>
      </c>
      <c r="H131" s="23">
        <f t="shared" si="19"/>
        <v>0</v>
      </c>
      <c r="I131" s="117">
        <f t="shared" si="19"/>
        <v>0</v>
      </c>
      <c r="J131" s="22">
        <f t="shared" si="19"/>
        <v>0</v>
      </c>
      <c r="K131" s="23">
        <f t="shared" si="19"/>
        <v>0</v>
      </c>
    </row>
    <row r="132" spans="1:11" ht="13.35" customHeight="1" x14ac:dyDescent="0.2">
      <c r="A132" s="112" t="s">
        <v>174</v>
      </c>
      <c r="B132" s="106"/>
      <c r="C132" s="114">
        <f>[2]SD7a!C132+[2]SD7b!C132++[2]SD7e!C132</f>
        <v>0</v>
      </c>
      <c r="D132" s="22">
        <f>[2]SD7a!D132+[2]SD7b!D132++[2]SD7e!D132</f>
        <v>0</v>
      </c>
      <c r="E132" s="115">
        <f>[2]SD7a!E132+[2]SD7b!E132++[2]SD7e!E132</f>
        <v>0</v>
      </c>
      <c r="F132" s="21">
        <f>[2]SD7a!F132+[2]SD7b!F132++[2]SD7e!F132</f>
        <v>0</v>
      </c>
      <c r="G132" s="22">
        <f>[2]SD7a!G132+[2]SD7b!G132++[2]SD7e!G132</f>
        <v>0</v>
      </c>
      <c r="H132" s="23">
        <f>[2]SD7a!H132+[2]SD7b!H132++[2]SD7e!H132</f>
        <v>0</v>
      </c>
      <c r="I132" s="21">
        <f>[2]SD7a!I132+[2]SD7b!I132++[2]SD7e!I132</f>
        <v>0</v>
      </c>
      <c r="J132" s="22">
        <f>[2]SD7a!J132+[2]SD7b!J132++[2]SD7e!J132</f>
        <v>0</v>
      </c>
      <c r="K132" s="23">
        <f>[2]SD7a!K132+[2]SD7b!K132++[2]SD7e!K132</f>
        <v>0</v>
      </c>
    </row>
    <row r="133" spans="1:11" ht="13.35" customHeight="1" x14ac:dyDescent="0.2">
      <c r="A133" s="112" t="s">
        <v>175</v>
      </c>
      <c r="B133" s="106"/>
      <c r="C133" s="114">
        <f>[2]SD7a!C133+[2]SD7b!C133++[2]SD7e!C133</f>
        <v>0</v>
      </c>
      <c r="D133" s="22">
        <f>[2]SD7a!D133+[2]SD7b!D133++[2]SD7e!D133</f>
        <v>0</v>
      </c>
      <c r="E133" s="115">
        <f>[2]SD7a!E133+[2]SD7b!E133++[2]SD7e!E133</f>
        <v>0</v>
      </c>
      <c r="F133" s="21">
        <f>[2]SD7a!F133+[2]SD7b!F133++[2]SD7e!F133</f>
        <v>0</v>
      </c>
      <c r="G133" s="22">
        <f>[2]SD7a!G133+[2]SD7b!G133++[2]SD7e!G133</f>
        <v>0</v>
      </c>
      <c r="H133" s="23">
        <f>[2]SD7a!H133+[2]SD7b!H133++[2]SD7e!H133</f>
        <v>0</v>
      </c>
      <c r="I133" s="21">
        <f>[2]SD7a!I133+[2]SD7b!I133++[2]SD7e!I133</f>
        <v>0</v>
      </c>
      <c r="J133" s="22">
        <f>[2]SD7a!J133+[2]SD7b!J133++[2]SD7e!J133</f>
        <v>0</v>
      </c>
      <c r="K133" s="23">
        <f>[2]SD7a!K133+[2]SD7b!K133++[2]SD7e!K133</f>
        <v>0</v>
      </c>
    </row>
    <row r="134" spans="1:11" ht="13.35" customHeight="1" x14ac:dyDescent="0.2">
      <c r="A134" s="112" t="s">
        <v>74</v>
      </c>
      <c r="B134" s="106"/>
      <c r="C134" s="114">
        <f>[2]SD7a!C134+[2]SD7b!C134++[2]SD7e!C134</f>
        <v>0</v>
      </c>
      <c r="D134" s="22">
        <f>[2]SD7a!D134+[2]SD7b!D134++[2]SD7e!D134</f>
        <v>0</v>
      </c>
      <c r="E134" s="115">
        <f>[2]SD7a!E134+[2]SD7b!E134++[2]SD7e!E134</f>
        <v>0</v>
      </c>
      <c r="F134" s="21">
        <f>[2]SD7a!F134+[2]SD7b!F134++[2]SD7e!F134</f>
        <v>0</v>
      </c>
      <c r="G134" s="22">
        <f>[2]SD7a!G134+[2]SD7b!G134++[2]SD7e!G134</f>
        <v>0</v>
      </c>
      <c r="H134" s="23">
        <f>[2]SD7a!H134+[2]SD7b!H134++[2]SD7e!H134</f>
        <v>0</v>
      </c>
      <c r="I134" s="21">
        <f>[2]SD7a!I134+[2]SD7b!I134++[2]SD7e!I134</f>
        <v>0</v>
      </c>
      <c r="J134" s="22">
        <f>[2]SD7a!J134+[2]SD7b!J134++[2]SD7e!J134</f>
        <v>0</v>
      </c>
      <c r="K134" s="23">
        <f>[2]SD7a!K134+[2]SD7b!K134++[2]SD7e!K134</f>
        <v>0</v>
      </c>
    </row>
    <row r="135" spans="1:11" ht="5.0999999999999996" customHeight="1" x14ac:dyDescent="0.2">
      <c r="A135" s="125"/>
      <c r="B135" s="106"/>
      <c r="C135" s="22"/>
      <c r="D135" s="22"/>
      <c r="E135" s="118"/>
      <c r="F135" s="119"/>
      <c r="G135" s="22"/>
      <c r="H135" s="114"/>
      <c r="I135" s="119"/>
      <c r="J135" s="22"/>
      <c r="K135" s="118"/>
    </row>
    <row r="136" spans="1:11" ht="13.35" customHeight="1" x14ac:dyDescent="0.2">
      <c r="A136" s="60" t="s">
        <v>176</v>
      </c>
      <c r="B136" s="106"/>
      <c r="C136" s="120">
        <f t="shared" ref="C136:K136" si="20">SUM(C137:C137)</f>
        <v>0</v>
      </c>
      <c r="D136" s="120">
        <f t="shared" si="20"/>
        <v>0</v>
      </c>
      <c r="E136" s="121">
        <f t="shared" si="20"/>
        <v>0</v>
      </c>
      <c r="F136" s="122">
        <f t="shared" si="20"/>
        <v>0</v>
      </c>
      <c r="G136" s="120">
        <f t="shared" si="20"/>
        <v>0</v>
      </c>
      <c r="H136" s="123">
        <f t="shared" si="20"/>
        <v>0</v>
      </c>
      <c r="I136" s="122">
        <f t="shared" si="20"/>
        <v>0</v>
      </c>
      <c r="J136" s="120">
        <f t="shared" si="20"/>
        <v>0</v>
      </c>
      <c r="K136" s="121">
        <f t="shared" si="20"/>
        <v>0</v>
      </c>
    </row>
    <row r="137" spans="1:11" ht="13.35" customHeight="1" x14ac:dyDescent="0.2">
      <c r="A137" s="57" t="s">
        <v>176</v>
      </c>
      <c r="B137" s="106"/>
      <c r="C137" s="114">
        <f>[2]SD7a!C137+[2]SD7b!C137++[2]SD7e!C137</f>
        <v>0</v>
      </c>
      <c r="D137" s="22">
        <f>[2]SD7a!D137+[2]SD7b!D137++[2]SD7e!D137</f>
        <v>0</v>
      </c>
      <c r="E137" s="115">
        <f>[2]SD7a!E137+[2]SD7b!E137++[2]SD7e!E137</f>
        <v>0</v>
      </c>
      <c r="F137" s="21">
        <f>[2]SD7a!F137+[2]SD7b!F137++[2]SD7e!F137</f>
        <v>0</v>
      </c>
      <c r="G137" s="22">
        <f>[2]SD7a!G137+[2]SD7b!G137++[2]SD7e!G137</f>
        <v>0</v>
      </c>
      <c r="H137" s="23">
        <f>[2]SD7a!H137+[2]SD7b!H137++[2]SD7e!H137</f>
        <v>0</v>
      </c>
      <c r="I137" s="21">
        <f>[2]SD7a!I137+[2]SD7b!I137++[2]SD7e!I137</f>
        <v>0</v>
      </c>
      <c r="J137" s="22">
        <f>[2]SD7a!J137+[2]SD7b!J137++[2]SD7e!J137</f>
        <v>0</v>
      </c>
      <c r="K137" s="23">
        <f>[2]SD7a!K137+[2]SD7b!K137++[2]SD7e!K137</f>
        <v>0</v>
      </c>
    </row>
    <row r="138" spans="1:11" ht="5.0999999999999996" customHeight="1" x14ac:dyDescent="0.2">
      <c r="A138" s="80"/>
      <c r="B138" s="106"/>
      <c r="C138" s="22"/>
      <c r="D138" s="22"/>
      <c r="E138" s="118"/>
      <c r="F138" s="119"/>
      <c r="G138" s="22"/>
      <c r="H138" s="114"/>
      <c r="I138" s="119"/>
      <c r="J138" s="22"/>
      <c r="K138" s="118"/>
    </row>
    <row r="139" spans="1:11" ht="13.35" customHeight="1" x14ac:dyDescent="0.2">
      <c r="A139" s="60" t="s">
        <v>177</v>
      </c>
      <c r="B139" s="106"/>
      <c r="C139" s="120">
        <f>+C140+C141</f>
        <v>0</v>
      </c>
      <c r="D139" s="120">
        <f t="shared" ref="D139:K139" si="21">+D140+D141</f>
        <v>0</v>
      </c>
      <c r="E139" s="121">
        <f t="shared" si="21"/>
        <v>0</v>
      </c>
      <c r="F139" s="122">
        <f t="shared" si="21"/>
        <v>74459</v>
      </c>
      <c r="G139" s="120">
        <f t="shared" si="21"/>
        <v>74459</v>
      </c>
      <c r="H139" s="123">
        <f t="shared" si="21"/>
        <v>0</v>
      </c>
      <c r="I139" s="122">
        <f t="shared" si="21"/>
        <v>81906</v>
      </c>
      <c r="J139" s="120">
        <f t="shared" si="21"/>
        <v>65896</v>
      </c>
      <c r="K139" s="121">
        <f t="shared" si="21"/>
        <v>72486</v>
      </c>
    </row>
    <row r="140" spans="1:11" ht="13.35" customHeight="1" x14ac:dyDescent="0.2">
      <c r="A140" s="57" t="s">
        <v>178</v>
      </c>
      <c r="B140" s="106"/>
      <c r="C140" s="114">
        <f>[2]SD7a!C140+[2]SD7b!C140++[2]SD7e!C140</f>
        <v>0</v>
      </c>
      <c r="D140" s="22">
        <f>[2]SD7a!D140+[2]SD7b!D140++[2]SD7e!D140</f>
        <v>0</v>
      </c>
      <c r="E140" s="115">
        <f>[2]SD7a!E140+[2]SD7b!E140++[2]SD7e!E140</f>
        <v>0</v>
      </c>
      <c r="F140" s="21">
        <f>[2]SD7a!F140+[2]SD7b!F140++[2]SD7e!F140</f>
        <v>0</v>
      </c>
      <c r="G140" s="22">
        <f>[2]SD7a!G140+[2]SD7b!G140++[2]SD7e!G140</f>
        <v>0</v>
      </c>
      <c r="H140" s="23">
        <f>[2]SD7a!H140+[2]SD7b!H140++[2]SD7e!H140</f>
        <v>0</v>
      </c>
      <c r="I140" s="21">
        <f>[2]SD7a!I140+[2]SD7b!I140++[2]SD7e!I140</f>
        <v>0</v>
      </c>
      <c r="J140" s="22">
        <f>[2]SD7a!J140+[2]SD7b!J140++[2]SD7e!J140</f>
        <v>0</v>
      </c>
      <c r="K140" s="23">
        <f>[2]SD7a!K140+[2]SD7b!K140++[2]SD7e!K140</f>
        <v>0</v>
      </c>
    </row>
    <row r="141" spans="1:11" ht="13.35" customHeight="1" x14ac:dyDescent="0.2">
      <c r="A141" s="57" t="s">
        <v>179</v>
      </c>
      <c r="B141" s="106"/>
      <c r="C141" s="22">
        <f>SUM(C142:C147)</f>
        <v>0</v>
      </c>
      <c r="D141" s="22">
        <f t="shared" ref="D141:K141" si="22">SUM(D142:D147)</f>
        <v>0</v>
      </c>
      <c r="E141" s="22">
        <f t="shared" si="22"/>
        <v>0</v>
      </c>
      <c r="F141" s="21">
        <f t="shared" si="22"/>
        <v>74459</v>
      </c>
      <c r="G141" s="22">
        <f t="shared" si="22"/>
        <v>74459</v>
      </c>
      <c r="H141" s="23">
        <f t="shared" si="22"/>
        <v>0</v>
      </c>
      <c r="I141" s="117">
        <f t="shared" si="22"/>
        <v>81906</v>
      </c>
      <c r="J141" s="22">
        <f t="shared" si="22"/>
        <v>65896</v>
      </c>
      <c r="K141" s="23">
        <f t="shared" si="22"/>
        <v>72486</v>
      </c>
    </row>
    <row r="142" spans="1:11" ht="13.35" customHeight="1" x14ac:dyDescent="0.2">
      <c r="A142" s="112" t="s">
        <v>180</v>
      </c>
      <c r="B142" s="106"/>
      <c r="C142" s="114">
        <f>[2]SD7a!C142+[2]SD7b!C142++[2]SD7e!C142</f>
        <v>0</v>
      </c>
      <c r="D142" s="22">
        <f>[2]SD7a!D142+[2]SD7b!D142++[2]SD7e!D142</f>
        <v>0</v>
      </c>
      <c r="E142" s="115">
        <f>[2]SD7a!E142+[2]SD7b!E142++[2]SD7e!E142</f>
        <v>0</v>
      </c>
      <c r="F142" s="21">
        <f>[2]SD7a!F142+[2]SD7b!F142++[2]SD7e!F142</f>
        <v>0</v>
      </c>
      <c r="G142" s="22">
        <f>[2]SD7a!G142+[2]SD7b!G142++[2]SD7e!G142</f>
        <v>0</v>
      </c>
      <c r="H142" s="23">
        <f>[2]SD7a!H142+[2]SD7b!H142++[2]SD7e!H142</f>
        <v>0</v>
      </c>
      <c r="I142" s="21">
        <f>[2]SD7a!I142+[2]SD7b!I142++[2]SD7e!I142</f>
        <v>0</v>
      </c>
      <c r="J142" s="22">
        <f>[2]SD7a!J142+[2]SD7b!J142++[2]SD7e!J142</f>
        <v>0</v>
      </c>
      <c r="K142" s="23">
        <f>[2]SD7a!K142+[2]SD7b!K142++[2]SD7e!K142</f>
        <v>0</v>
      </c>
    </row>
    <row r="143" spans="1:11" ht="13.35" customHeight="1" x14ac:dyDescent="0.2">
      <c r="A143" s="112" t="s">
        <v>181</v>
      </c>
      <c r="B143" s="106"/>
      <c r="C143" s="114">
        <f>[2]SD7a!C143+[2]SD7b!C143++[2]SD7e!C143</f>
        <v>0</v>
      </c>
      <c r="D143" s="22">
        <f>[2]SD7a!D143+[2]SD7b!D143++[2]SD7e!D143</f>
        <v>0</v>
      </c>
      <c r="E143" s="115">
        <f>[2]SD7a!E143+[2]SD7b!E143++[2]SD7e!E143</f>
        <v>0</v>
      </c>
      <c r="F143" s="21">
        <f>[2]SD7a!F143+[2]SD7b!F143++[2]SD7e!F143</f>
        <v>0</v>
      </c>
      <c r="G143" s="22">
        <f>[2]SD7a!G143+[2]SD7b!G143++[2]SD7e!G143</f>
        <v>0</v>
      </c>
      <c r="H143" s="23">
        <f>[2]SD7a!H143+[2]SD7b!H143++[2]SD7e!H143</f>
        <v>0</v>
      </c>
      <c r="I143" s="21">
        <f>[2]SD7a!I143+[2]SD7b!I143++[2]SD7e!I143</f>
        <v>0</v>
      </c>
      <c r="J143" s="22">
        <f>[2]SD7a!J143+[2]SD7b!J143++[2]SD7e!J143</f>
        <v>0</v>
      </c>
      <c r="K143" s="23">
        <f>[2]SD7a!K143+[2]SD7b!K143++[2]SD7e!K143</f>
        <v>0</v>
      </c>
    </row>
    <row r="144" spans="1:11" ht="13.35" customHeight="1" x14ac:dyDescent="0.2">
      <c r="A144" s="112" t="s">
        <v>182</v>
      </c>
      <c r="B144" s="106"/>
      <c r="C144" s="114">
        <f>[2]SD7a!C144+[2]SD7b!C144++[2]SD7e!C144</f>
        <v>0</v>
      </c>
      <c r="D144" s="22">
        <f>[2]SD7a!D144+[2]SD7b!D144++[2]SD7e!D144</f>
        <v>0</v>
      </c>
      <c r="E144" s="115">
        <f>[2]SD7a!E144+[2]SD7b!E144++[2]SD7e!E144</f>
        <v>0</v>
      </c>
      <c r="F144" s="21">
        <f>[2]SD7a!F144+[2]SD7b!F144++[2]SD7e!F144</f>
        <v>0</v>
      </c>
      <c r="G144" s="22">
        <f>[2]SD7a!G144+[2]SD7b!G144++[2]SD7e!G144</f>
        <v>0</v>
      </c>
      <c r="H144" s="23">
        <f>[2]SD7a!H144+[2]SD7b!H144++[2]SD7e!H144</f>
        <v>0</v>
      </c>
      <c r="I144" s="21">
        <f>[2]SD7a!I144+[2]SD7b!I144++[2]SD7e!I144</f>
        <v>0</v>
      </c>
      <c r="J144" s="22">
        <f>[2]SD7a!J144+[2]SD7b!J144++[2]SD7e!J144</f>
        <v>0</v>
      </c>
      <c r="K144" s="23">
        <f>[2]SD7a!K144+[2]SD7b!K144++[2]SD7e!K144</f>
        <v>0</v>
      </c>
    </row>
    <row r="145" spans="1:11" ht="13.35" customHeight="1" x14ac:dyDescent="0.2">
      <c r="A145" s="112" t="s">
        <v>183</v>
      </c>
      <c r="B145" s="106"/>
      <c r="C145" s="114">
        <f>[2]SD7a!C145+[2]SD7b!C145++[2]SD7e!C145</f>
        <v>0</v>
      </c>
      <c r="D145" s="22">
        <f>[2]SD7a!D145+[2]SD7b!D145++[2]SD7e!D145</f>
        <v>0</v>
      </c>
      <c r="E145" s="115">
        <f>[2]SD7a!E145+[2]SD7b!E145++[2]SD7e!E145</f>
        <v>0</v>
      </c>
      <c r="F145" s="21">
        <v>74459</v>
      </c>
      <c r="G145" s="22">
        <v>74459</v>
      </c>
      <c r="H145" s="23">
        <f>[2]SD7a!H145+[2]SD7b!H145++[2]SD7e!H145</f>
        <v>0</v>
      </c>
      <c r="I145" s="21">
        <v>81906</v>
      </c>
      <c r="J145" s="22">
        <v>65896</v>
      </c>
      <c r="K145" s="23">
        <v>72486</v>
      </c>
    </row>
    <row r="146" spans="1:11" ht="13.35" customHeight="1" x14ac:dyDescent="0.2">
      <c r="A146" s="112" t="s">
        <v>184</v>
      </c>
      <c r="B146" s="106"/>
      <c r="C146" s="114">
        <f>[2]SD7a!C146+[2]SD7b!C146++[2]SD7e!C146</f>
        <v>0</v>
      </c>
      <c r="D146" s="22">
        <f>[2]SD7a!D146+[2]SD7b!D146++[2]SD7e!D146</f>
        <v>0</v>
      </c>
      <c r="E146" s="115">
        <f>[2]SD7a!E146+[2]SD7b!E146++[2]SD7e!E146</f>
        <v>0</v>
      </c>
      <c r="F146" s="21">
        <f>[2]SD7a!F146+[2]SD7b!F146++[2]SD7e!F146</f>
        <v>0</v>
      </c>
      <c r="G146" s="22">
        <f>[2]SD7a!G146+[2]SD7b!G146++[2]SD7e!G146</f>
        <v>0</v>
      </c>
      <c r="H146" s="23">
        <f>[2]SD7a!H146+[2]SD7b!H146++[2]SD7e!H146</f>
        <v>0</v>
      </c>
      <c r="I146" s="21">
        <f>[2]SD7a!I146+[2]SD7b!I146++[2]SD7e!I146</f>
        <v>0</v>
      </c>
      <c r="J146" s="22">
        <f>[2]SD7a!J146+[2]SD7b!J146++[2]SD7e!J146</f>
        <v>0</v>
      </c>
      <c r="K146" s="23">
        <f>[2]SD7a!K146+[2]SD7b!K146++[2]SD7e!K146</f>
        <v>0</v>
      </c>
    </row>
    <row r="147" spans="1:11" ht="13.35" customHeight="1" x14ac:dyDescent="0.2">
      <c r="A147" s="112" t="s">
        <v>185</v>
      </c>
      <c r="B147" s="106"/>
      <c r="C147" s="114">
        <f>[2]SD7a!C147+[2]SD7b!C147++[2]SD7e!C147</f>
        <v>0</v>
      </c>
      <c r="D147" s="22">
        <f>[2]SD7a!D147+[2]SD7b!D147++[2]SD7e!D147</f>
        <v>0</v>
      </c>
      <c r="E147" s="115">
        <f>[2]SD7a!E147+[2]SD7b!E147++[2]SD7e!E147</f>
        <v>0</v>
      </c>
      <c r="F147" s="21">
        <f>[2]SD7a!F147+[2]SD7b!F147++[2]SD7e!F147</f>
        <v>0</v>
      </c>
      <c r="G147" s="22">
        <f>[2]SD7a!G147+[2]SD7b!G147++[2]SD7e!G147</f>
        <v>0</v>
      </c>
      <c r="H147" s="23">
        <f>[2]SD7a!H147+[2]SD7b!H147++[2]SD7e!H147</f>
        <v>0</v>
      </c>
      <c r="I147" s="21">
        <f>[2]SD7a!I147+[2]SD7b!I147++[2]SD7e!I147</f>
        <v>0</v>
      </c>
      <c r="J147" s="22">
        <f>[2]SD7a!J147+[2]SD7b!J147++[2]SD7e!J147</f>
        <v>0</v>
      </c>
      <c r="K147" s="23">
        <f>[2]SD7a!K147+[2]SD7b!K147++[2]SD7e!K147</f>
        <v>0</v>
      </c>
    </row>
    <row r="148" spans="1:11" ht="5.0999999999999996" customHeight="1" x14ac:dyDescent="0.2">
      <c r="A148" s="80"/>
      <c r="B148" s="106"/>
      <c r="C148" s="34"/>
      <c r="D148" s="34"/>
      <c r="E148" s="107"/>
      <c r="F148" s="108"/>
      <c r="G148" s="34"/>
      <c r="H148" s="109"/>
      <c r="I148" s="108"/>
      <c r="J148" s="34"/>
      <c r="K148" s="107"/>
    </row>
    <row r="149" spans="1:11" ht="13.35" customHeight="1" x14ac:dyDescent="0.2">
      <c r="A149" s="60" t="s">
        <v>186</v>
      </c>
      <c r="B149" s="106"/>
      <c r="C149" s="120">
        <f t="shared" ref="C149:K149" si="23">SUM(C150:C150)</f>
        <v>0</v>
      </c>
      <c r="D149" s="120">
        <f t="shared" si="23"/>
        <v>0</v>
      </c>
      <c r="E149" s="121">
        <f t="shared" si="23"/>
        <v>0</v>
      </c>
      <c r="F149" s="122">
        <f t="shared" si="23"/>
        <v>0</v>
      </c>
      <c r="G149" s="120">
        <f t="shared" si="23"/>
        <v>0</v>
      </c>
      <c r="H149" s="123">
        <f t="shared" si="23"/>
        <v>0</v>
      </c>
      <c r="I149" s="122">
        <f t="shared" si="23"/>
        <v>0</v>
      </c>
      <c r="J149" s="120">
        <f t="shared" si="23"/>
        <v>0</v>
      </c>
      <c r="K149" s="121">
        <f t="shared" si="23"/>
        <v>0</v>
      </c>
    </row>
    <row r="150" spans="1:11" ht="13.35" customHeight="1" x14ac:dyDescent="0.2">
      <c r="A150" s="57" t="s">
        <v>186</v>
      </c>
      <c r="B150" s="106"/>
      <c r="C150" s="114">
        <f>[2]SD7a!C150+[2]SD7b!C150++[2]SD7e!C150</f>
        <v>0</v>
      </c>
      <c r="D150" s="22">
        <f>[2]SD7a!D150+[2]SD7b!D150++[2]SD7e!D150</f>
        <v>0</v>
      </c>
      <c r="E150" s="115">
        <f>[2]SD7a!E150+[2]SD7b!E150++[2]SD7e!E150</f>
        <v>0</v>
      </c>
      <c r="F150" s="21">
        <f>[2]SD7a!F150+[2]SD7b!F150++[2]SD7e!F150</f>
        <v>0</v>
      </c>
      <c r="G150" s="22">
        <f>[2]SD7a!G150+[2]SD7b!G150++[2]SD7e!G150</f>
        <v>0</v>
      </c>
      <c r="H150" s="23">
        <f>[2]SD7a!H150+[2]SD7b!H150++[2]SD7e!H150</f>
        <v>0</v>
      </c>
      <c r="I150" s="21">
        <f>[2]SD7a!I150+[2]SD7b!I150++[2]SD7e!I150</f>
        <v>0</v>
      </c>
      <c r="J150" s="22">
        <f>[2]SD7a!J150+[2]SD7b!J150++[2]SD7e!J150</f>
        <v>0</v>
      </c>
      <c r="K150" s="23">
        <f>[2]SD7a!K150+[2]SD7b!K150++[2]SD7e!K150</f>
        <v>0</v>
      </c>
    </row>
    <row r="151" spans="1:11" ht="5.0999999999999996" customHeight="1" x14ac:dyDescent="0.2">
      <c r="A151" s="80"/>
      <c r="B151" s="106"/>
      <c r="C151" s="22"/>
      <c r="D151" s="22"/>
      <c r="E151" s="118"/>
      <c r="F151" s="119"/>
      <c r="G151" s="22"/>
      <c r="H151" s="114"/>
      <c r="I151" s="119"/>
      <c r="J151" s="22"/>
      <c r="K151" s="118"/>
    </row>
    <row r="152" spans="1:11" ht="13.35" customHeight="1" x14ac:dyDescent="0.2">
      <c r="A152" s="60" t="s">
        <v>187</v>
      </c>
      <c r="B152" s="106"/>
      <c r="C152" s="120">
        <f t="shared" ref="C152:K152" si="24">SUM(C153:C153)</f>
        <v>0</v>
      </c>
      <c r="D152" s="120">
        <f t="shared" si="24"/>
        <v>0</v>
      </c>
      <c r="E152" s="121">
        <f t="shared" si="24"/>
        <v>0</v>
      </c>
      <c r="F152" s="122">
        <f t="shared" si="24"/>
        <v>0</v>
      </c>
      <c r="G152" s="120">
        <f t="shared" si="24"/>
        <v>0</v>
      </c>
      <c r="H152" s="123">
        <f t="shared" si="24"/>
        <v>0</v>
      </c>
      <c r="I152" s="122">
        <f t="shared" si="24"/>
        <v>0</v>
      </c>
      <c r="J152" s="120">
        <f t="shared" si="24"/>
        <v>0</v>
      </c>
      <c r="K152" s="121">
        <f t="shared" si="24"/>
        <v>0</v>
      </c>
    </row>
    <row r="153" spans="1:11" ht="13.35" customHeight="1" x14ac:dyDescent="0.2">
      <c r="A153" s="57" t="s">
        <v>187</v>
      </c>
      <c r="B153" s="106"/>
      <c r="C153" s="114">
        <f>[2]SD7a!C153+[2]SD7b!C153++[2]SD7e!C153</f>
        <v>0</v>
      </c>
      <c r="D153" s="22">
        <f>[2]SD7a!D153+[2]SD7b!D153++[2]SD7e!D153</f>
        <v>0</v>
      </c>
      <c r="E153" s="115">
        <f>[2]SD7a!E153+[2]SD7b!E153++[2]SD7e!E153</f>
        <v>0</v>
      </c>
      <c r="F153" s="21">
        <f>[2]SD7a!F153+[2]SD7b!F153++[2]SD7e!F153</f>
        <v>0</v>
      </c>
      <c r="G153" s="22">
        <f>[2]SD7a!G153+[2]SD7b!G153++[2]SD7e!G153</f>
        <v>0</v>
      </c>
      <c r="H153" s="23">
        <f>[2]SD7a!H153+[2]SD7b!H153++[2]SD7e!H153</f>
        <v>0</v>
      </c>
      <c r="I153" s="21">
        <f>[2]SD7a!I153+[2]SD7b!I153++[2]SD7e!I153</f>
        <v>0</v>
      </c>
      <c r="J153" s="22">
        <f>[2]SD7a!J153+[2]SD7b!J153++[2]SD7e!J153</f>
        <v>0</v>
      </c>
      <c r="K153" s="23">
        <f>[2]SD7a!K153+[2]SD7b!K153++[2]SD7e!K153</f>
        <v>0</v>
      </c>
    </row>
    <row r="154" spans="1:11" ht="5.0999999999999996" customHeight="1" x14ac:dyDescent="0.2">
      <c r="A154" s="80"/>
      <c r="B154" s="106"/>
      <c r="C154" s="22"/>
      <c r="D154" s="22"/>
      <c r="E154" s="118"/>
      <c r="F154" s="119"/>
      <c r="G154" s="22"/>
      <c r="H154" s="114"/>
      <c r="I154" s="119"/>
      <c r="J154" s="22"/>
      <c r="K154" s="118"/>
    </row>
    <row r="155" spans="1:11" ht="13.35" customHeight="1" x14ac:dyDescent="0.2">
      <c r="A155" s="60" t="s">
        <v>188</v>
      </c>
      <c r="B155" s="106"/>
      <c r="C155" s="120">
        <f t="shared" ref="C155:K155" si="25">SUM(C156:C156)</f>
        <v>0</v>
      </c>
      <c r="D155" s="120">
        <f t="shared" si="25"/>
        <v>0</v>
      </c>
      <c r="E155" s="121">
        <f t="shared" si="25"/>
        <v>0</v>
      </c>
      <c r="F155" s="122">
        <f t="shared" si="25"/>
        <v>0</v>
      </c>
      <c r="G155" s="120">
        <f t="shared" si="25"/>
        <v>0</v>
      </c>
      <c r="H155" s="123">
        <f t="shared" si="25"/>
        <v>0</v>
      </c>
      <c r="I155" s="122">
        <f t="shared" si="25"/>
        <v>0</v>
      </c>
      <c r="J155" s="120">
        <f t="shared" si="25"/>
        <v>0</v>
      </c>
      <c r="K155" s="121">
        <f t="shared" si="25"/>
        <v>0</v>
      </c>
    </row>
    <row r="156" spans="1:11" ht="13.35" customHeight="1" x14ac:dyDescent="0.2">
      <c r="A156" s="57" t="s">
        <v>188</v>
      </c>
      <c r="B156" s="106"/>
      <c r="C156" s="114">
        <f>[2]SD7a!C156+[2]SD7b!C156++[2]SD7e!C156</f>
        <v>0</v>
      </c>
      <c r="D156" s="22">
        <f>[2]SD7a!D156+[2]SD7b!D156++[2]SD7e!D156</f>
        <v>0</v>
      </c>
      <c r="E156" s="115">
        <f>[2]SD7a!E156+[2]SD7b!E156++[2]SD7e!E156</f>
        <v>0</v>
      </c>
      <c r="F156" s="21">
        <f>[2]SD7a!F156+[2]SD7b!F156++[2]SD7e!F156</f>
        <v>0</v>
      </c>
      <c r="G156" s="22">
        <f>[2]SD7a!G156+[2]SD7b!G156++[2]SD7e!G156</f>
        <v>0</v>
      </c>
      <c r="H156" s="23">
        <f>[2]SD7a!H156+[2]SD7b!H156++[2]SD7e!H156</f>
        <v>0</v>
      </c>
      <c r="I156" s="21">
        <f>[2]SD7a!I156+[2]SD7b!I156++[2]SD7e!I156</f>
        <v>0</v>
      </c>
      <c r="J156" s="22">
        <f>[2]SD7a!J156+[2]SD7b!J156++[2]SD7e!J156</f>
        <v>0</v>
      </c>
      <c r="K156" s="23">
        <f>[2]SD7a!K156+[2]SD7b!K156++[2]SD7e!K156</f>
        <v>0</v>
      </c>
    </row>
    <row r="157" spans="1:11" ht="5.0999999999999996" customHeight="1" x14ac:dyDescent="0.2">
      <c r="A157" s="80"/>
      <c r="B157" s="106"/>
      <c r="C157" s="22"/>
      <c r="D157" s="22"/>
      <c r="E157" s="118"/>
      <c r="F157" s="119"/>
      <c r="G157" s="22"/>
      <c r="H157" s="114"/>
      <c r="I157" s="119"/>
      <c r="J157" s="22"/>
      <c r="K157" s="118"/>
    </row>
    <row r="158" spans="1:11" ht="13.35" customHeight="1" x14ac:dyDescent="0.2">
      <c r="A158" s="60" t="s">
        <v>189</v>
      </c>
      <c r="B158" s="106"/>
      <c r="C158" s="120">
        <f t="shared" ref="C158:K158" si="26">SUM(C159:C159)</f>
        <v>0</v>
      </c>
      <c r="D158" s="120">
        <f t="shared" si="26"/>
        <v>0</v>
      </c>
      <c r="E158" s="121">
        <f t="shared" si="26"/>
        <v>0</v>
      </c>
      <c r="F158" s="122">
        <f t="shared" si="26"/>
        <v>0</v>
      </c>
      <c r="G158" s="120">
        <f t="shared" si="26"/>
        <v>0</v>
      </c>
      <c r="H158" s="123">
        <f t="shared" si="26"/>
        <v>0</v>
      </c>
      <c r="I158" s="122">
        <f t="shared" si="26"/>
        <v>0</v>
      </c>
      <c r="J158" s="120">
        <f t="shared" si="26"/>
        <v>0</v>
      </c>
      <c r="K158" s="121">
        <f t="shared" si="26"/>
        <v>0</v>
      </c>
    </row>
    <row r="159" spans="1:11" ht="13.35" customHeight="1" x14ac:dyDescent="0.2">
      <c r="A159" s="57" t="s">
        <v>189</v>
      </c>
      <c r="B159" s="106"/>
      <c r="C159" s="114">
        <f>[2]SD7a!C159+[2]SD7b!C159++[2]SD7e!C159</f>
        <v>0</v>
      </c>
      <c r="D159" s="22">
        <f>[2]SD7a!D159+[2]SD7b!D159++[2]SD7e!D159</f>
        <v>0</v>
      </c>
      <c r="E159" s="115">
        <f>[2]SD7a!E159+[2]SD7b!E159++[2]SD7e!E159</f>
        <v>0</v>
      </c>
      <c r="F159" s="21">
        <f>[2]SD7a!F159+[2]SD7b!F159++[2]SD7e!F159</f>
        <v>0</v>
      </c>
      <c r="G159" s="22">
        <f>[2]SD7a!G159+[2]SD7b!G159++[2]SD7e!G159</f>
        <v>0</v>
      </c>
      <c r="H159" s="23">
        <f>[2]SD7a!H159+[2]SD7b!H159++[2]SD7e!H159</f>
        <v>0</v>
      </c>
      <c r="I159" s="21">
        <f>[2]SD7a!I159+[2]SD7b!I159++[2]SD7e!I159</f>
        <v>0</v>
      </c>
      <c r="J159" s="22">
        <f>[2]SD7a!J159+[2]SD7b!J159++[2]SD7e!J159</f>
        <v>0</v>
      </c>
      <c r="K159" s="23">
        <f>[2]SD7a!K159+[2]SD7b!K159++[2]SD7e!K159</f>
        <v>0</v>
      </c>
    </row>
    <row r="160" spans="1:11" ht="5.0999999999999996" customHeight="1" x14ac:dyDescent="0.2">
      <c r="A160" s="80"/>
      <c r="B160" s="106"/>
      <c r="C160" s="22"/>
      <c r="D160" s="22"/>
      <c r="E160" s="118"/>
      <c r="F160" s="119"/>
      <c r="G160" s="22"/>
      <c r="H160" s="114"/>
      <c r="I160" s="119"/>
      <c r="J160" s="22"/>
      <c r="K160" s="118"/>
    </row>
    <row r="161" spans="1:23" ht="13.35" customHeight="1" x14ac:dyDescent="0.2">
      <c r="A161" s="60" t="s">
        <v>190</v>
      </c>
      <c r="B161" s="106"/>
      <c r="C161" s="120">
        <f t="shared" ref="C161:K161" si="27">SUM(C162:C162)</f>
        <v>0</v>
      </c>
      <c r="D161" s="120">
        <f t="shared" si="27"/>
        <v>0</v>
      </c>
      <c r="E161" s="121">
        <f t="shared" si="27"/>
        <v>0</v>
      </c>
      <c r="F161" s="122">
        <f t="shared" si="27"/>
        <v>0</v>
      </c>
      <c r="G161" s="120">
        <f t="shared" si="27"/>
        <v>0</v>
      </c>
      <c r="H161" s="123">
        <f t="shared" si="27"/>
        <v>0</v>
      </c>
      <c r="I161" s="122">
        <f t="shared" si="27"/>
        <v>0</v>
      </c>
      <c r="J161" s="120">
        <f t="shared" si="27"/>
        <v>0</v>
      </c>
      <c r="K161" s="121">
        <f t="shared" si="27"/>
        <v>0</v>
      </c>
    </row>
    <row r="162" spans="1:23" ht="13.35" customHeight="1" x14ac:dyDescent="0.2">
      <c r="A162" s="57" t="s">
        <v>190</v>
      </c>
      <c r="B162" s="106"/>
      <c r="C162" s="114">
        <f>[2]SD7a!C162+[2]SD7b!C162++[2]SD7e!C162</f>
        <v>0</v>
      </c>
      <c r="D162" s="22">
        <f>[2]SD7a!D162+[2]SD7b!D162++[2]SD7e!D162</f>
        <v>0</v>
      </c>
      <c r="E162" s="115">
        <f>[2]SD7a!E162+[2]SD7b!E162++[2]SD7e!E162</f>
        <v>0</v>
      </c>
      <c r="F162" s="21">
        <f>[2]SD7a!F162+[2]SD7b!F162++[2]SD7e!F162</f>
        <v>0</v>
      </c>
      <c r="G162" s="22">
        <f>[2]SD7a!G162+[2]SD7b!G162++[2]SD7e!G162</f>
        <v>0</v>
      </c>
      <c r="H162" s="23">
        <f>[2]SD7a!H162+[2]SD7b!H162++[2]SD7e!H162</f>
        <v>0</v>
      </c>
      <c r="I162" s="21">
        <f>[2]SD7a!I162+[2]SD7b!I162++[2]SD7e!I162</f>
        <v>0</v>
      </c>
      <c r="J162" s="22">
        <f>[2]SD7a!J162+[2]SD7b!J162++[2]SD7e!J162</f>
        <v>0</v>
      </c>
      <c r="K162" s="23">
        <f>[2]SD7a!K162+[2]SD7b!K162++[2]SD7e!K162</f>
        <v>0</v>
      </c>
    </row>
    <row r="163" spans="1:23" ht="5.0999999999999996" customHeight="1" x14ac:dyDescent="0.2">
      <c r="A163" s="80"/>
      <c r="B163" s="106"/>
      <c r="C163" s="22"/>
      <c r="D163" s="22"/>
      <c r="E163" s="118"/>
      <c r="F163" s="119"/>
      <c r="G163" s="22"/>
      <c r="H163" s="114"/>
      <c r="I163" s="119"/>
      <c r="J163" s="22"/>
      <c r="K163" s="118"/>
    </row>
    <row r="164" spans="1:23" ht="13.35" customHeight="1" x14ac:dyDescent="0.2">
      <c r="A164" s="60" t="s">
        <v>191</v>
      </c>
      <c r="B164" s="106"/>
      <c r="C164" s="120">
        <f t="shared" ref="C164:K164" si="28">SUM(C165:C165)</f>
        <v>0</v>
      </c>
      <c r="D164" s="120">
        <f t="shared" si="28"/>
        <v>0</v>
      </c>
      <c r="E164" s="121">
        <f t="shared" si="28"/>
        <v>0</v>
      </c>
      <c r="F164" s="122">
        <f t="shared" si="28"/>
        <v>0</v>
      </c>
      <c r="G164" s="120">
        <f t="shared" si="28"/>
        <v>0</v>
      </c>
      <c r="H164" s="123">
        <f t="shared" si="28"/>
        <v>0</v>
      </c>
      <c r="I164" s="122">
        <f t="shared" si="28"/>
        <v>0</v>
      </c>
      <c r="J164" s="120">
        <f t="shared" si="28"/>
        <v>0</v>
      </c>
      <c r="K164" s="121">
        <f t="shared" si="28"/>
        <v>0</v>
      </c>
    </row>
    <row r="165" spans="1:23" ht="13.35" customHeight="1" x14ac:dyDescent="0.2">
      <c r="A165" s="57" t="s">
        <v>191</v>
      </c>
      <c r="B165" s="106"/>
      <c r="C165" s="114">
        <f>[2]SD7a!C165+[2]SD7b!C165++[2]SD7e!C165</f>
        <v>0</v>
      </c>
      <c r="D165" s="22">
        <f>[2]SD7a!D165+[2]SD7b!D165++[2]SD7e!D165</f>
        <v>0</v>
      </c>
      <c r="E165" s="115">
        <f>[2]SD7a!E165+[2]SD7b!E165++[2]SD7e!E165</f>
        <v>0</v>
      </c>
      <c r="F165" s="21">
        <f>[2]SD7a!F165+[2]SD7b!F165++[2]SD7e!F165</f>
        <v>0</v>
      </c>
      <c r="G165" s="22">
        <f>[2]SD7a!G165+[2]SD7b!G165++[2]SD7e!G165</f>
        <v>0</v>
      </c>
      <c r="H165" s="23">
        <f>[2]SD7a!H165+[2]SD7b!H165++[2]SD7e!H165</f>
        <v>0</v>
      </c>
      <c r="I165" s="21">
        <f>[2]SD7a!I165+[2]SD7b!I165++[2]SD7e!I165</f>
        <v>0</v>
      </c>
      <c r="J165" s="22">
        <f>[2]SD7a!J165+[2]SD7b!J165++[2]SD7e!J165</f>
        <v>0</v>
      </c>
      <c r="K165" s="23">
        <f>[2]SD7a!K165+[2]SD7b!K165++[2]SD7e!K165</f>
        <v>0</v>
      </c>
    </row>
    <row r="166" spans="1:23" ht="5.0999999999999996" customHeight="1" x14ac:dyDescent="0.2">
      <c r="A166" s="80"/>
      <c r="B166" s="106"/>
      <c r="C166" s="22"/>
      <c r="D166" s="22"/>
      <c r="E166" s="118"/>
      <c r="F166" s="119"/>
      <c r="G166" s="22"/>
      <c r="H166" s="114"/>
      <c r="I166" s="119"/>
      <c r="J166" s="22"/>
      <c r="K166" s="118"/>
    </row>
    <row r="167" spans="1:23" ht="12.75" customHeight="1" x14ac:dyDescent="0.2">
      <c r="A167" s="92" t="s">
        <v>192</v>
      </c>
      <c r="B167" s="126">
        <v>1</v>
      </c>
      <c r="C167" s="94">
        <f>C6+C74+C103+C110+C118+C136+C139+C149+C152+C155+C158+C161+C164</f>
        <v>0</v>
      </c>
      <c r="D167" s="95">
        <f t="shared" ref="D167:K167" si="29">D6+D74+D103+D110+D118+D136+D139+D149+D152+D155+D158+D161+D164</f>
        <v>0</v>
      </c>
      <c r="E167" s="127">
        <f t="shared" si="29"/>
        <v>0</v>
      </c>
      <c r="F167" s="94">
        <f t="shared" si="29"/>
        <v>74459</v>
      </c>
      <c r="G167" s="95">
        <f t="shared" si="29"/>
        <v>74459</v>
      </c>
      <c r="H167" s="127">
        <f t="shared" si="29"/>
        <v>0</v>
      </c>
      <c r="I167" s="94">
        <f t="shared" si="29"/>
        <v>81906</v>
      </c>
      <c r="J167" s="95">
        <f t="shared" si="29"/>
        <v>65896</v>
      </c>
      <c r="K167" s="127">
        <f t="shared" si="29"/>
        <v>72486</v>
      </c>
      <c r="M167" s="79"/>
      <c r="N167" s="79"/>
      <c r="O167" s="79"/>
      <c r="P167" s="79"/>
      <c r="Q167" s="79"/>
      <c r="R167" s="79"/>
      <c r="S167" s="79"/>
      <c r="T167" s="79"/>
      <c r="U167" s="79"/>
      <c r="V167" s="79"/>
      <c r="W167" s="79"/>
    </row>
    <row r="168" spans="1:23" ht="12.75" customHeight="1" x14ac:dyDescent="0.2">
      <c r="A168" s="128"/>
      <c r="B168" s="129"/>
      <c r="C168" s="109"/>
      <c r="D168" s="109"/>
      <c r="E168" s="109"/>
      <c r="F168" s="109"/>
      <c r="G168" s="109"/>
      <c r="H168" s="109"/>
      <c r="I168" s="109"/>
      <c r="J168" s="109"/>
      <c r="K168" s="109"/>
      <c r="M168" s="79"/>
      <c r="N168" s="79"/>
      <c r="O168" s="79"/>
      <c r="P168" s="79"/>
      <c r="Q168" s="79"/>
      <c r="R168" s="79"/>
      <c r="S168" s="79"/>
      <c r="T168" s="79"/>
      <c r="U168" s="79"/>
      <c r="V168" s="79"/>
      <c r="W168" s="79"/>
    </row>
    <row r="169" spans="1:23" ht="12.75" customHeight="1" x14ac:dyDescent="0.2">
      <c r="A169" s="50" t="s">
        <v>193</v>
      </c>
      <c r="B169" s="130"/>
      <c r="C169" s="51"/>
      <c r="D169" s="52"/>
      <c r="E169" s="53"/>
      <c r="F169" s="51"/>
      <c r="G169" s="52"/>
      <c r="H169" s="53"/>
      <c r="I169" s="51"/>
      <c r="J169" s="52"/>
      <c r="K169" s="53"/>
    </row>
    <row r="170" spans="1:23" ht="12.75" customHeight="1" x14ac:dyDescent="0.2">
      <c r="A170" s="131" t="s">
        <v>194</v>
      </c>
      <c r="B170" s="70"/>
      <c r="C170" s="132">
        <v>0</v>
      </c>
      <c r="D170" s="133">
        <v>0</v>
      </c>
      <c r="E170" s="134">
        <v>0</v>
      </c>
      <c r="F170" s="135">
        <v>0</v>
      </c>
      <c r="G170" s="133">
        <v>0</v>
      </c>
      <c r="H170" s="136">
        <v>0</v>
      </c>
      <c r="I170" s="135">
        <v>0</v>
      </c>
      <c r="J170" s="133">
        <v>0</v>
      </c>
      <c r="K170" s="136">
        <v>0</v>
      </c>
    </row>
    <row r="171" spans="1:23" ht="12.75" customHeight="1" x14ac:dyDescent="0.2">
      <c r="A171" s="131" t="s">
        <v>195</v>
      </c>
      <c r="B171" s="70"/>
      <c r="C171" s="132">
        <v>0</v>
      </c>
      <c r="D171" s="133">
        <v>0</v>
      </c>
      <c r="E171" s="134">
        <v>0</v>
      </c>
      <c r="F171" s="135">
        <v>0</v>
      </c>
      <c r="G171" s="133">
        <v>0</v>
      </c>
      <c r="H171" s="136">
        <v>0</v>
      </c>
      <c r="I171" s="135">
        <v>0</v>
      </c>
      <c r="J171" s="133">
        <v>0</v>
      </c>
      <c r="K171" s="136">
        <v>0</v>
      </c>
    </row>
    <row r="172" spans="1:23" ht="12.75" customHeight="1" x14ac:dyDescent="0.2">
      <c r="A172" s="131" t="s">
        <v>196</v>
      </c>
      <c r="B172" s="70"/>
      <c r="C172" s="132">
        <v>0</v>
      </c>
      <c r="D172" s="133">
        <v>0</v>
      </c>
      <c r="E172" s="134">
        <v>0</v>
      </c>
      <c r="F172" s="135">
        <v>0</v>
      </c>
      <c r="G172" s="133">
        <v>0</v>
      </c>
      <c r="H172" s="136">
        <v>0</v>
      </c>
      <c r="I172" s="135">
        <v>0</v>
      </c>
      <c r="J172" s="133">
        <v>0</v>
      </c>
      <c r="K172" s="136">
        <v>0</v>
      </c>
    </row>
    <row r="173" spans="1:23" ht="12.75" customHeight="1" x14ac:dyDescent="0.2">
      <c r="A173" s="131" t="s">
        <v>197</v>
      </c>
      <c r="B173" s="70"/>
      <c r="C173" s="132">
        <v>0</v>
      </c>
      <c r="D173" s="133">
        <v>0</v>
      </c>
      <c r="E173" s="134">
        <v>0</v>
      </c>
      <c r="F173" s="135">
        <v>0</v>
      </c>
      <c r="G173" s="133">
        <v>0</v>
      </c>
      <c r="H173" s="136">
        <v>0</v>
      </c>
      <c r="I173" s="135">
        <v>0</v>
      </c>
      <c r="J173" s="133">
        <v>0</v>
      </c>
      <c r="K173" s="136">
        <v>0</v>
      </c>
    </row>
    <row r="174" spans="1:23" ht="12.75" customHeight="1" x14ac:dyDescent="0.2">
      <c r="A174" s="61" t="s">
        <v>23</v>
      </c>
      <c r="B174" s="68"/>
      <c r="C174" s="43">
        <f>SUM(C170:C173)</f>
        <v>0</v>
      </c>
      <c r="D174" s="44">
        <f t="shared" ref="D174:K174" si="30">SUM(D170:D173)</f>
        <v>0</v>
      </c>
      <c r="E174" s="45">
        <f t="shared" si="30"/>
        <v>0</v>
      </c>
      <c r="F174" s="43">
        <f t="shared" si="30"/>
        <v>0</v>
      </c>
      <c r="G174" s="44">
        <f t="shared" si="30"/>
        <v>0</v>
      </c>
      <c r="H174" s="45">
        <f t="shared" si="30"/>
        <v>0</v>
      </c>
      <c r="I174" s="43">
        <f t="shared" si="30"/>
        <v>0</v>
      </c>
      <c r="J174" s="44">
        <f t="shared" si="30"/>
        <v>0</v>
      </c>
      <c r="K174" s="45">
        <f t="shared" si="30"/>
        <v>0</v>
      </c>
      <c r="L174" s="79"/>
      <c r="M174" s="79"/>
      <c r="N174" s="79"/>
      <c r="O174" s="79"/>
      <c r="P174" s="79"/>
      <c r="Q174" s="79"/>
      <c r="R174" s="79"/>
      <c r="S174" s="79"/>
      <c r="T174" s="79"/>
      <c r="U174" s="79"/>
      <c r="V174" s="79"/>
      <c r="W174" s="79"/>
    </row>
    <row r="175" spans="1:23" ht="0.9" customHeight="1" x14ac:dyDescent="0.2">
      <c r="A175" s="61"/>
      <c r="B175" s="70"/>
      <c r="C175" s="114"/>
      <c r="D175" s="22"/>
      <c r="E175" s="115"/>
      <c r="F175" s="21"/>
      <c r="G175" s="22"/>
      <c r="H175" s="23"/>
      <c r="I175" s="21"/>
      <c r="J175" s="22"/>
      <c r="K175" s="23"/>
    </row>
    <row r="176" spans="1:23" ht="12.75" customHeight="1" x14ac:dyDescent="0.2">
      <c r="A176" s="61" t="s">
        <v>24</v>
      </c>
      <c r="B176" s="70">
        <v>3</v>
      </c>
      <c r="C176" s="132">
        <v>0</v>
      </c>
      <c r="D176" s="133">
        <v>0</v>
      </c>
      <c r="E176" s="134">
        <v>0</v>
      </c>
      <c r="F176" s="135">
        <v>0</v>
      </c>
      <c r="G176" s="133">
        <v>0</v>
      </c>
      <c r="H176" s="136">
        <v>0</v>
      </c>
      <c r="I176" s="135">
        <v>0</v>
      </c>
      <c r="J176" s="133">
        <v>0</v>
      </c>
      <c r="K176" s="136">
        <v>0</v>
      </c>
    </row>
    <row r="177" spans="1:12" ht="12.75" customHeight="1" x14ac:dyDescent="0.2">
      <c r="A177" s="61" t="s">
        <v>25</v>
      </c>
      <c r="B177" s="70"/>
      <c r="C177" s="132">
        <v>0</v>
      </c>
      <c r="D177" s="133">
        <v>0</v>
      </c>
      <c r="E177" s="134">
        <v>0</v>
      </c>
      <c r="F177" s="135">
        <v>0</v>
      </c>
      <c r="G177" s="133">
        <v>0</v>
      </c>
      <c r="H177" s="136">
        <v>0</v>
      </c>
      <c r="I177" s="135">
        <v>0</v>
      </c>
      <c r="J177" s="133">
        <v>0</v>
      </c>
      <c r="K177" s="136">
        <v>0</v>
      </c>
    </row>
    <row r="178" spans="1:12" ht="12.75" customHeight="1" x14ac:dyDescent="0.2">
      <c r="A178" s="92" t="s">
        <v>198</v>
      </c>
      <c r="B178" s="93">
        <v>4</v>
      </c>
      <c r="C178" s="94">
        <f>+C174+C176+C177</f>
        <v>0</v>
      </c>
      <c r="D178" s="95">
        <f t="shared" ref="D178:K178" si="31">+D174+D176+D177</f>
        <v>0</v>
      </c>
      <c r="E178" s="127">
        <f t="shared" si="31"/>
        <v>0</v>
      </c>
      <c r="F178" s="94">
        <f t="shared" si="31"/>
        <v>0</v>
      </c>
      <c r="G178" s="95">
        <f t="shared" si="31"/>
        <v>0</v>
      </c>
      <c r="H178" s="127">
        <f t="shared" si="31"/>
        <v>0</v>
      </c>
      <c r="I178" s="94">
        <f t="shared" si="31"/>
        <v>0</v>
      </c>
      <c r="J178" s="95">
        <f t="shared" si="31"/>
        <v>0</v>
      </c>
      <c r="K178" s="127">
        <f t="shared" si="31"/>
        <v>0</v>
      </c>
    </row>
    <row r="179" spans="1:12" ht="12.75" customHeight="1" x14ac:dyDescent="0.2">
      <c r="A179" s="96" t="s">
        <v>62</v>
      </c>
      <c r="C179" s="79"/>
      <c r="D179" s="79"/>
      <c r="E179" s="79"/>
      <c r="F179" s="79"/>
      <c r="G179" s="79"/>
      <c r="H179" s="79"/>
      <c r="I179" s="79"/>
      <c r="J179" s="79"/>
      <c r="K179" s="79"/>
    </row>
    <row r="180" spans="1:12" ht="12.75" customHeight="1" x14ac:dyDescent="0.2">
      <c r="A180" s="99" t="s">
        <v>199</v>
      </c>
      <c r="C180" s="128"/>
      <c r="D180" s="128"/>
      <c r="E180" s="79"/>
      <c r="F180" s="79"/>
      <c r="G180" s="79"/>
      <c r="H180" s="79"/>
      <c r="I180" s="79"/>
      <c r="J180" s="79"/>
      <c r="K180" s="79"/>
    </row>
    <row r="181" spans="1:12" ht="12.75" customHeight="1" x14ac:dyDescent="0.2">
      <c r="A181" s="448" t="s">
        <v>200</v>
      </c>
      <c r="B181" s="448"/>
      <c r="C181" s="448"/>
      <c r="D181" s="448"/>
      <c r="E181" s="448"/>
      <c r="F181" s="448"/>
      <c r="G181" s="448"/>
      <c r="H181" s="448"/>
      <c r="I181" s="448"/>
      <c r="J181" s="448"/>
      <c r="K181" s="448"/>
      <c r="L181" s="448"/>
    </row>
    <row r="182" spans="1:12" ht="12.75" customHeight="1" x14ac:dyDescent="0.2">
      <c r="A182" s="99" t="s">
        <v>201</v>
      </c>
      <c r="B182" s="137"/>
      <c r="C182" s="137"/>
      <c r="D182" s="137"/>
      <c r="E182" s="137"/>
      <c r="F182" s="137"/>
      <c r="G182" s="137"/>
      <c r="H182" s="137"/>
      <c r="I182" s="137"/>
      <c r="J182" s="137"/>
      <c r="K182" s="137"/>
    </row>
    <row r="183" spans="1:12" ht="12.75" customHeight="1" x14ac:dyDescent="0.2">
      <c r="A183" s="99" t="s">
        <v>202</v>
      </c>
      <c r="B183" s="137"/>
      <c r="C183" s="137"/>
      <c r="D183" s="137"/>
      <c r="E183" s="137"/>
      <c r="F183" s="137"/>
      <c r="G183" s="137"/>
      <c r="H183" s="137"/>
      <c r="I183" s="137"/>
      <c r="J183" s="137"/>
      <c r="K183" s="137"/>
    </row>
    <row r="184" spans="1:12" ht="12.75" customHeight="1" x14ac:dyDescent="0.2">
      <c r="A184" s="99"/>
      <c r="C184" s="128"/>
      <c r="D184" s="128"/>
      <c r="E184" s="79"/>
      <c r="F184" s="79"/>
      <c r="G184" s="79"/>
      <c r="H184" s="79"/>
      <c r="I184" s="79"/>
      <c r="J184" s="79"/>
      <c r="K184" s="79"/>
    </row>
    <row r="185" spans="1:12" ht="12.75" customHeight="1" x14ac:dyDescent="0.2">
      <c r="C185" s="128"/>
      <c r="D185" s="128"/>
      <c r="E185" s="79"/>
      <c r="F185" s="79"/>
      <c r="G185" s="79"/>
      <c r="H185" s="79"/>
      <c r="I185" s="79"/>
      <c r="J185" s="79"/>
      <c r="K185" s="79"/>
    </row>
    <row r="186" spans="1:12" ht="12.75" customHeight="1" x14ac:dyDescent="0.2">
      <c r="A186" s="99"/>
      <c r="C186" s="128"/>
      <c r="D186" s="128"/>
      <c r="E186" s="79"/>
      <c r="F186" s="79"/>
      <c r="G186" s="79"/>
      <c r="H186" s="79"/>
      <c r="I186" s="79"/>
      <c r="J186" s="79"/>
      <c r="K186" s="79"/>
    </row>
    <row r="187" spans="1:12" ht="11.25" customHeight="1" x14ac:dyDescent="0.2">
      <c r="A187" s="138" t="s">
        <v>203</v>
      </c>
      <c r="B187" s="100"/>
      <c r="C187" s="139">
        <f>C167-([2]SD7a!C167+[2]SD7b!C167++[2]SD7e!C167)</f>
        <v>0</v>
      </c>
      <c r="D187" s="139">
        <f>D167-([2]SD7a!D167+[2]SD7b!D167++[2]SD7e!D167)</f>
        <v>0</v>
      </c>
      <c r="E187" s="139">
        <f>E167-([2]SD7a!E167+[2]SD7b!E167++[2]SD7e!E167)</f>
        <v>0</v>
      </c>
      <c r="F187" s="139">
        <v>0</v>
      </c>
      <c r="G187" s="139">
        <v>0</v>
      </c>
      <c r="H187" s="139">
        <f>H167-([2]SD7a!H167+[2]SD7b!H167++[2]SD7e!H167)</f>
        <v>0</v>
      </c>
      <c r="I187" s="139">
        <v>0</v>
      </c>
      <c r="J187" s="139">
        <v>0</v>
      </c>
      <c r="K187" s="139">
        <v>0</v>
      </c>
    </row>
    <row r="188" spans="1:12" ht="11.25" customHeight="1" x14ac:dyDescent="0.2"/>
    <row r="189" spans="1:12" ht="11.25" customHeight="1" x14ac:dyDescent="0.2"/>
    <row r="190" spans="1:12" ht="11.25" customHeight="1" x14ac:dyDescent="0.2"/>
    <row r="191" spans="1:12" ht="11.25" customHeight="1" x14ac:dyDescent="0.2"/>
    <row r="192" spans="1:1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sheetData>
  <mergeCells count="2">
    <mergeCell ref="F2:H2"/>
    <mergeCell ref="A181:L181"/>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8"/>
  <sheetViews>
    <sheetView workbookViewId="0">
      <selection activeCell="N21" sqref="N21"/>
    </sheetView>
  </sheetViews>
  <sheetFormatPr defaultColWidth="9.109375" defaultRowHeight="10.199999999999999" x14ac:dyDescent="0.2"/>
  <cols>
    <col min="1" max="1" width="30.6640625" style="2" customWidth="1"/>
    <col min="2" max="2" width="3.109375" style="62" customWidth="1"/>
    <col min="3" max="11" width="8.6640625" style="2" customWidth="1"/>
    <col min="12" max="12" width="10.44140625" style="2" bestFit="1" customWidth="1"/>
    <col min="13" max="13" width="9.44140625" style="160" customWidth="1"/>
    <col min="14" max="14" width="9.88671875" style="160" customWidth="1"/>
    <col min="15" max="15" width="9.44140625" style="160" customWidth="1"/>
    <col min="16" max="17" width="9.44140625" style="2" customWidth="1"/>
    <col min="18" max="18" width="9.88671875" style="2" customWidth="1"/>
    <col min="19" max="21" width="9.44140625" style="2" customWidth="1"/>
    <col min="22" max="23" width="9.88671875" style="2" customWidth="1"/>
    <col min="24" max="16384" width="9.109375" style="2"/>
  </cols>
  <sheetData>
    <row r="1" spans="1:23" ht="13.8" x14ac:dyDescent="0.3">
      <c r="A1" s="1" t="s">
        <v>548</v>
      </c>
    </row>
    <row r="2" spans="1:23" ht="27" customHeight="1" x14ac:dyDescent="0.2">
      <c r="A2" s="63" t="str">
        <f>desc</f>
        <v>Description</v>
      </c>
      <c r="B2" s="3" t="str">
        <f>head27</f>
        <v>Ref</v>
      </c>
      <c r="C2" s="4" t="str">
        <f>head1b</f>
        <v>2017/18</v>
      </c>
      <c r="D2" s="5" t="str">
        <f>head1A</f>
        <v>2018/19</v>
      </c>
      <c r="E2" s="6" t="str">
        <f>Head1</f>
        <v>2019/20</v>
      </c>
      <c r="F2" s="445" t="str">
        <f>Head2</f>
        <v>Current Year 2020/21</v>
      </c>
      <c r="G2" s="449"/>
      <c r="H2" s="450"/>
      <c r="I2" s="7" t="str">
        <f>Head3a</f>
        <v>Medium Term Revenue and Expenditure Framework</v>
      </c>
      <c r="J2" s="8"/>
      <c r="K2" s="9"/>
    </row>
    <row r="3" spans="1:23" ht="27" customHeight="1" x14ac:dyDescent="0.2">
      <c r="A3" s="64" t="s">
        <v>0</v>
      </c>
      <c r="B3" s="140"/>
      <c r="C3" s="11" t="str">
        <f>Head5</f>
        <v>Audited Outcome</v>
      </c>
      <c r="D3" s="12" t="str">
        <f>Head5</f>
        <v>Audited Outcome</v>
      </c>
      <c r="E3" s="13" t="str">
        <f>Head5</f>
        <v>Audited Outcome</v>
      </c>
      <c r="F3" s="66" t="str">
        <f>Head6</f>
        <v>Original Budget</v>
      </c>
      <c r="G3" s="67" t="str">
        <f>Head7</f>
        <v>Adjusted Budget</v>
      </c>
      <c r="H3" s="13" t="str">
        <f>Head8</f>
        <v>Full Year Forecast</v>
      </c>
      <c r="I3" s="66" t="str">
        <f>Head9</f>
        <v>Budget Year 2021/22</v>
      </c>
      <c r="J3" s="67" t="str">
        <f>Head10</f>
        <v>Budget Year +1 2022/23</v>
      </c>
      <c r="K3" s="13" t="str">
        <f>Head11</f>
        <v>Budget Year +2 2023/24</v>
      </c>
    </row>
    <row r="4" spans="1:23" ht="12.75" customHeight="1" x14ac:dyDescent="0.2">
      <c r="A4" s="58" t="s">
        <v>204</v>
      </c>
      <c r="B4" s="70"/>
      <c r="C4" s="21"/>
      <c r="D4" s="22"/>
      <c r="E4" s="23"/>
      <c r="F4" s="21"/>
      <c r="G4" s="22"/>
      <c r="H4" s="23"/>
      <c r="I4" s="21"/>
      <c r="J4" s="22"/>
      <c r="K4" s="23"/>
    </row>
    <row r="5" spans="1:23" ht="12.75" customHeight="1" x14ac:dyDescent="0.2">
      <c r="A5" s="58" t="s">
        <v>205</v>
      </c>
      <c r="B5" s="70"/>
      <c r="C5" s="21"/>
      <c r="D5" s="22"/>
      <c r="E5" s="23"/>
      <c r="F5" s="21"/>
      <c r="G5" s="22"/>
      <c r="H5" s="23"/>
      <c r="I5" s="21"/>
      <c r="J5" s="22"/>
      <c r="K5" s="23"/>
    </row>
    <row r="6" spans="1:23" ht="12.75" customHeight="1" x14ac:dyDescent="0.2">
      <c r="A6" s="57" t="s">
        <v>206</v>
      </c>
      <c r="B6" s="70"/>
      <c r="C6" s="71">
        <v>481529</v>
      </c>
      <c r="D6" s="72">
        <v>301750</v>
      </c>
      <c r="E6" s="73">
        <v>1586830</v>
      </c>
      <c r="F6" s="71">
        <v>1586830</v>
      </c>
      <c r="G6" s="72">
        <v>1586830</v>
      </c>
      <c r="H6" s="73">
        <v>0</v>
      </c>
      <c r="I6" s="71">
        <v>2363834</v>
      </c>
      <c r="J6" s="72">
        <v>2542291</v>
      </c>
      <c r="K6" s="73">
        <v>2699198</v>
      </c>
    </row>
    <row r="7" spans="1:23" ht="12.75" customHeight="1" x14ac:dyDescent="0.2">
      <c r="A7" s="57" t="s">
        <v>207</v>
      </c>
      <c r="B7" s="70"/>
      <c r="C7" s="71">
        <v>0</v>
      </c>
      <c r="D7" s="72">
        <v>0</v>
      </c>
      <c r="E7" s="73">
        <v>0</v>
      </c>
      <c r="F7" s="71">
        <v>0</v>
      </c>
      <c r="G7" s="72">
        <v>0</v>
      </c>
      <c r="H7" s="73">
        <v>0</v>
      </c>
      <c r="I7" s="71">
        <v>0</v>
      </c>
      <c r="J7" s="72">
        <v>0</v>
      </c>
      <c r="K7" s="73">
        <v>0</v>
      </c>
    </row>
    <row r="8" spans="1:23" ht="12.75" customHeight="1" x14ac:dyDescent="0.2">
      <c r="A8" s="57" t="s">
        <v>208</v>
      </c>
      <c r="B8" s="70"/>
      <c r="C8" s="71">
        <v>0</v>
      </c>
      <c r="D8" s="72">
        <v>1692460</v>
      </c>
      <c r="E8" s="73">
        <v>0</v>
      </c>
      <c r="F8" s="71">
        <v>0</v>
      </c>
      <c r="G8" s="72">
        <v>0</v>
      </c>
      <c r="H8" s="73">
        <v>0</v>
      </c>
      <c r="I8" s="71">
        <v>0</v>
      </c>
      <c r="J8" s="72">
        <v>0</v>
      </c>
      <c r="K8" s="73">
        <v>0</v>
      </c>
    </row>
    <row r="9" spans="1:23" ht="12.75" customHeight="1" x14ac:dyDescent="0.2">
      <c r="A9" s="57" t="s">
        <v>209</v>
      </c>
      <c r="B9" s="70"/>
      <c r="C9" s="71">
        <v>0</v>
      </c>
      <c r="D9" s="72">
        <v>12946</v>
      </c>
      <c r="E9" s="73">
        <v>12946</v>
      </c>
      <c r="F9" s="71">
        <v>12946</v>
      </c>
      <c r="G9" s="72">
        <v>0</v>
      </c>
      <c r="H9" s="73"/>
      <c r="I9" s="71">
        <f>12946*1.039</f>
        <v>13450.893999999998</v>
      </c>
      <c r="J9" s="72">
        <v>14016</v>
      </c>
      <c r="K9" s="73">
        <v>14633</v>
      </c>
    </row>
    <row r="10" spans="1:23" ht="12.75" customHeight="1" x14ac:dyDescent="0.2">
      <c r="A10" s="57" t="s">
        <v>210</v>
      </c>
      <c r="B10" s="70"/>
      <c r="C10" s="71">
        <v>47984</v>
      </c>
      <c r="D10" s="72">
        <v>0</v>
      </c>
      <c r="E10" s="73">
        <v>0</v>
      </c>
      <c r="F10" s="71">
        <v>0</v>
      </c>
      <c r="G10" s="72">
        <v>0</v>
      </c>
      <c r="H10" s="73">
        <v>0</v>
      </c>
      <c r="I10" s="71">
        <v>0</v>
      </c>
      <c r="J10" s="72">
        <v>0</v>
      </c>
      <c r="K10" s="73">
        <v>0</v>
      </c>
    </row>
    <row r="11" spans="1:23" ht="12.75" customHeight="1" x14ac:dyDescent="0.2">
      <c r="A11" s="57" t="s">
        <v>211</v>
      </c>
      <c r="B11" s="70"/>
      <c r="C11" s="71">
        <v>0</v>
      </c>
      <c r="D11" s="72">
        <v>0</v>
      </c>
      <c r="E11" s="73">
        <v>0</v>
      </c>
      <c r="F11" s="71">
        <v>0</v>
      </c>
      <c r="G11" s="72">
        <v>0</v>
      </c>
      <c r="H11" s="73">
        <v>0</v>
      </c>
      <c r="I11" s="71">
        <v>33682</v>
      </c>
      <c r="J11" s="72">
        <v>37050</v>
      </c>
      <c r="K11" s="73">
        <v>40755</v>
      </c>
    </row>
    <row r="12" spans="1:23" ht="12.75" customHeight="1" x14ac:dyDescent="0.2">
      <c r="A12" s="83" t="s">
        <v>28</v>
      </c>
      <c r="B12" s="78"/>
      <c r="C12" s="29">
        <f>SUM(C6:C11)</f>
        <v>529513</v>
      </c>
      <c r="D12" s="30">
        <f>SUM(D6:D11)</f>
        <v>2007156</v>
      </c>
      <c r="E12" s="31">
        <f>SUM(E6:E11)</f>
        <v>1599776</v>
      </c>
      <c r="F12" s="29">
        <f t="shared" ref="F12:K12" si="0">SUM(F6:F11)</f>
        <v>1599776</v>
      </c>
      <c r="G12" s="30">
        <f t="shared" si="0"/>
        <v>1586830</v>
      </c>
      <c r="H12" s="31">
        <f t="shared" si="0"/>
        <v>0</v>
      </c>
      <c r="I12" s="29">
        <f t="shared" si="0"/>
        <v>2410966.8939999999</v>
      </c>
      <c r="J12" s="30">
        <f t="shared" si="0"/>
        <v>2593357</v>
      </c>
      <c r="K12" s="31">
        <f t="shared" si="0"/>
        <v>2754586</v>
      </c>
      <c r="L12" s="79"/>
      <c r="M12" s="161"/>
      <c r="N12" s="161"/>
      <c r="O12" s="161"/>
      <c r="P12" s="79"/>
      <c r="Q12" s="79"/>
      <c r="R12" s="79"/>
      <c r="S12" s="79"/>
      <c r="T12" s="79"/>
      <c r="U12" s="79"/>
      <c r="V12" s="79"/>
      <c r="W12" s="79"/>
    </row>
    <row r="13" spans="1:23" ht="5.0999999999999996" customHeight="1" x14ac:dyDescent="0.2">
      <c r="A13" s="80"/>
      <c r="B13" s="70"/>
      <c r="C13" s="21"/>
      <c r="D13" s="22"/>
      <c r="E13" s="23"/>
      <c r="F13" s="21"/>
      <c r="G13" s="22"/>
      <c r="H13" s="23"/>
      <c r="I13" s="21"/>
      <c r="J13" s="22"/>
      <c r="K13" s="23"/>
    </row>
    <row r="14" spans="1:23" ht="13.5" customHeight="1" x14ac:dyDescent="0.2">
      <c r="A14" s="58" t="s">
        <v>212</v>
      </c>
      <c r="B14" s="70"/>
      <c r="C14" s="21"/>
      <c r="D14" s="22"/>
      <c r="E14" s="23"/>
      <c r="F14" s="21"/>
      <c r="G14" s="22"/>
      <c r="H14" s="23"/>
      <c r="I14" s="21"/>
      <c r="J14" s="22"/>
      <c r="K14" s="23"/>
    </row>
    <row r="15" spans="1:23" ht="12.75" customHeight="1" x14ac:dyDescent="0.2">
      <c r="A15" s="57" t="s">
        <v>213</v>
      </c>
      <c r="B15" s="70">
        <v>3</v>
      </c>
      <c r="C15" s="71">
        <v>0</v>
      </c>
      <c r="D15" s="72">
        <v>0</v>
      </c>
      <c r="E15" s="73">
        <v>0</v>
      </c>
      <c r="F15" s="71">
        <v>0</v>
      </c>
      <c r="G15" s="72">
        <v>0</v>
      </c>
      <c r="H15" s="73">
        <v>0</v>
      </c>
      <c r="I15" s="71">
        <v>0</v>
      </c>
      <c r="J15" s="72">
        <v>0</v>
      </c>
      <c r="K15" s="73">
        <v>0</v>
      </c>
    </row>
    <row r="16" spans="1:23" ht="12.75" customHeight="1" x14ac:dyDescent="0.2">
      <c r="A16" s="57" t="s">
        <v>214</v>
      </c>
      <c r="B16" s="70"/>
      <c r="C16" s="71">
        <v>0</v>
      </c>
      <c r="D16" s="72">
        <v>0</v>
      </c>
      <c r="E16" s="73">
        <v>0</v>
      </c>
      <c r="F16" s="71">
        <v>0</v>
      </c>
      <c r="G16" s="72">
        <v>0</v>
      </c>
      <c r="H16" s="73">
        <v>0</v>
      </c>
      <c r="I16" s="71">
        <v>0</v>
      </c>
      <c r="J16" s="72">
        <v>0</v>
      </c>
      <c r="K16" s="73">
        <v>0</v>
      </c>
    </row>
    <row r="17" spans="1:23" ht="12.75" customHeight="1" x14ac:dyDescent="0.2">
      <c r="A17" s="57" t="s">
        <v>215</v>
      </c>
      <c r="B17" s="70"/>
      <c r="C17" s="71">
        <v>0</v>
      </c>
      <c r="D17" s="72">
        <v>0</v>
      </c>
      <c r="E17" s="73">
        <v>0</v>
      </c>
      <c r="F17" s="71">
        <v>0</v>
      </c>
      <c r="G17" s="72">
        <v>0</v>
      </c>
      <c r="H17" s="73">
        <v>0</v>
      </c>
      <c r="I17" s="71">
        <v>0</v>
      </c>
      <c r="J17" s="72">
        <v>0</v>
      </c>
      <c r="K17" s="73">
        <v>0</v>
      </c>
    </row>
    <row r="18" spans="1:23" ht="12.75" customHeight="1" x14ac:dyDescent="0.2">
      <c r="A18" s="57" t="s">
        <v>216</v>
      </c>
      <c r="B18" s="70"/>
      <c r="C18" s="71">
        <v>0</v>
      </c>
      <c r="D18" s="72">
        <v>0</v>
      </c>
      <c r="E18" s="73">
        <v>0</v>
      </c>
      <c r="F18" s="71">
        <v>0</v>
      </c>
      <c r="G18" s="72">
        <v>0</v>
      </c>
      <c r="H18" s="73">
        <v>0</v>
      </c>
      <c r="I18" s="71">
        <v>0</v>
      </c>
      <c r="J18" s="72">
        <v>0</v>
      </c>
      <c r="K18" s="73">
        <v>0</v>
      </c>
    </row>
    <row r="19" spans="1:23" ht="12.75" customHeight="1" x14ac:dyDescent="0.2">
      <c r="A19" s="57" t="s">
        <v>217</v>
      </c>
      <c r="B19" s="70">
        <v>1</v>
      </c>
      <c r="C19" s="71">
        <v>1313764</v>
      </c>
      <c r="D19" s="72">
        <v>1269736</v>
      </c>
      <c r="E19" s="73">
        <v>1309295</v>
      </c>
      <c r="F19" s="71">
        <v>1309295</v>
      </c>
      <c r="G19" s="72">
        <v>1309295</v>
      </c>
      <c r="H19" s="73"/>
      <c r="I19" s="71">
        <f>1309295*1.039</f>
        <v>1360357.5049999999</v>
      </c>
      <c r="J19" s="72">
        <v>1417493</v>
      </c>
      <c r="K19" s="73">
        <v>1479862</v>
      </c>
    </row>
    <row r="20" spans="1:23" ht="0.9" customHeight="1" x14ac:dyDescent="0.2">
      <c r="A20" s="57"/>
      <c r="B20" s="70"/>
      <c r="C20" s="21">
        <v>0</v>
      </c>
      <c r="D20" s="22">
        <v>0</v>
      </c>
      <c r="E20" s="23">
        <v>0</v>
      </c>
      <c r="F20" s="21"/>
      <c r="G20" s="22"/>
      <c r="H20" s="23"/>
      <c r="I20" s="21"/>
      <c r="J20" s="22"/>
      <c r="K20" s="23"/>
    </row>
    <row r="21" spans="1:23" ht="12.75" customHeight="1" x14ac:dyDescent="0.2">
      <c r="A21" s="57" t="s">
        <v>218</v>
      </c>
      <c r="B21" s="70"/>
      <c r="C21" s="71">
        <v>0</v>
      </c>
      <c r="D21" s="72">
        <v>0</v>
      </c>
      <c r="E21" s="73">
        <v>0</v>
      </c>
      <c r="F21" s="71">
        <v>0</v>
      </c>
      <c r="G21" s="72">
        <v>0</v>
      </c>
      <c r="H21" s="73">
        <v>0</v>
      </c>
      <c r="I21" s="71">
        <v>0</v>
      </c>
      <c r="J21" s="72">
        <v>0</v>
      </c>
      <c r="K21" s="73">
        <v>0</v>
      </c>
    </row>
    <row r="22" spans="1:23" ht="12.75" customHeight="1" x14ac:dyDescent="0.2">
      <c r="A22" s="57" t="s">
        <v>219</v>
      </c>
      <c r="B22" s="70"/>
      <c r="C22" s="71">
        <v>0</v>
      </c>
      <c r="D22" s="72">
        <v>0</v>
      </c>
      <c r="E22" s="73">
        <v>0</v>
      </c>
      <c r="F22" s="71">
        <v>0</v>
      </c>
      <c r="G22" s="72">
        <v>0</v>
      </c>
      <c r="H22" s="73">
        <v>0</v>
      </c>
      <c r="I22" s="71">
        <f>7*1.039</f>
        <v>7.2729999999999997</v>
      </c>
      <c r="J22" s="72">
        <v>7.5</v>
      </c>
      <c r="K22" s="73">
        <v>7.9</v>
      </c>
    </row>
    <row r="23" spans="1:23" ht="12.75" customHeight="1" x14ac:dyDescent="0.2">
      <c r="A23" s="57" t="s">
        <v>220</v>
      </c>
      <c r="B23" s="70"/>
      <c r="C23" s="71">
        <v>0</v>
      </c>
      <c r="D23" s="72">
        <v>0</v>
      </c>
      <c r="E23" s="73">
        <v>0</v>
      </c>
      <c r="F23" s="71">
        <v>0</v>
      </c>
      <c r="G23" s="72">
        <v>0</v>
      </c>
      <c r="H23" s="73">
        <v>0</v>
      </c>
      <c r="I23" s="71">
        <v>0</v>
      </c>
      <c r="J23" s="72">
        <v>0</v>
      </c>
      <c r="K23" s="73">
        <v>0</v>
      </c>
    </row>
    <row r="24" spans="1:23" ht="12.75" customHeight="1" x14ac:dyDescent="0.2">
      <c r="A24" s="83" t="s">
        <v>29</v>
      </c>
      <c r="B24" s="78"/>
      <c r="C24" s="29">
        <f>SUM(C15:C19)+SUM(C21:C23)</f>
        <v>1313764</v>
      </c>
      <c r="D24" s="30">
        <f t="shared" ref="D24:K24" si="1">SUM(D15:D19)+SUM(D21:D23)</f>
        <v>1269736</v>
      </c>
      <c r="E24" s="31">
        <f t="shared" si="1"/>
        <v>1309295</v>
      </c>
      <c r="F24" s="29">
        <f t="shared" si="1"/>
        <v>1309295</v>
      </c>
      <c r="G24" s="30">
        <f t="shared" si="1"/>
        <v>1309295</v>
      </c>
      <c r="H24" s="31">
        <f t="shared" si="1"/>
        <v>0</v>
      </c>
      <c r="I24" s="29">
        <f t="shared" si="1"/>
        <v>1360364.7779999999</v>
      </c>
      <c r="J24" s="30">
        <f t="shared" si="1"/>
        <v>1417500.5</v>
      </c>
      <c r="K24" s="31">
        <f t="shared" si="1"/>
        <v>1479869.9</v>
      </c>
      <c r="L24" s="79"/>
      <c r="M24" s="161"/>
      <c r="N24" s="161"/>
      <c r="O24" s="161"/>
      <c r="P24" s="79"/>
      <c r="Q24" s="79"/>
      <c r="R24" s="79"/>
      <c r="S24" s="79"/>
      <c r="T24" s="79"/>
      <c r="U24" s="79"/>
      <c r="V24" s="79"/>
      <c r="W24" s="79"/>
    </row>
    <row r="25" spans="1:23" ht="12.75" customHeight="1" x14ac:dyDescent="0.2">
      <c r="A25" s="83" t="s">
        <v>221</v>
      </c>
      <c r="B25" s="78"/>
      <c r="C25" s="29">
        <f>C12+C24</f>
        <v>1843277</v>
      </c>
      <c r="D25" s="30">
        <f>D12+D24</f>
        <v>3276892</v>
      </c>
      <c r="E25" s="31">
        <f>E12+E24</f>
        <v>2909071</v>
      </c>
      <c r="F25" s="29">
        <f t="shared" ref="F25:K25" si="2">F12+F24</f>
        <v>2909071</v>
      </c>
      <c r="G25" s="30">
        <f t="shared" si="2"/>
        <v>2896125</v>
      </c>
      <c r="H25" s="31">
        <f t="shared" si="2"/>
        <v>0</v>
      </c>
      <c r="I25" s="29">
        <f t="shared" si="2"/>
        <v>3771331.6719999998</v>
      </c>
      <c r="J25" s="30">
        <f t="shared" si="2"/>
        <v>4010857.5</v>
      </c>
      <c r="K25" s="31">
        <f t="shared" si="2"/>
        <v>4234455.9000000004</v>
      </c>
      <c r="L25" s="79"/>
      <c r="M25" s="161"/>
      <c r="N25" s="161"/>
      <c r="O25" s="161"/>
      <c r="P25" s="79"/>
      <c r="Q25" s="79"/>
      <c r="R25" s="79"/>
      <c r="S25" s="79"/>
      <c r="T25" s="79"/>
      <c r="U25" s="79"/>
      <c r="V25" s="79"/>
      <c r="W25" s="79"/>
    </row>
    <row r="26" spans="1:23" ht="5.0999999999999996" customHeight="1" x14ac:dyDescent="0.2">
      <c r="A26" s="80"/>
      <c r="B26" s="70"/>
      <c r="C26" s="21"/>
      <c r="D26" s="22"/>
      <c r="E26" s="23"/>
      <c r="F26" s="21"/>
      <c r="G26" s="22"/>
      <c r="H26" s="23"/>
      <c r="I26" s="21"/>
      <c r="J26" s="22"/>
      <c r="K26" s="23"/>
    </row>
    <row r="27" spans="1:23" ht="12.75" customHeight="1" x14ac:dyDescent="0.2">
      <c r="A27" s="58" t="s">
        <v>222</v>
      </c>
      <c r="B27" s="70"/>
      <c r="C27" s="21"/>
      <c r="D27" s="22"/>
      <c r="E27" s="23"/>
      <c r="F27" s="21"/>
      <c r="G27" s="22"/>
      <c r="H27" s="23"/>
      <c r="I27" s="21"/>
      <c r="J27" s="22"/>
      <c r="K27" s="23"/>
    </row>
    <row r="28" spans="1:23" ht="12.75" customHeight="1" x14ac:dyDescent="0.2">
      <c r="A28" s="58" t="s">
        <v>223</v>
      </c>
      <c r="B28" s="141"/>
      <c r="C28" s="21"/>
      <c r="D28" s="22"/>
      <c r="E28" s="23"/>
      <c r="F28" s="21"/>
      <c r="G28" s="22"/>
      <c r="H28" s="23"/>
      <c r="I28" s="21"/>
      <c r="J28" s="22"/>
      <c r="K28" s="23"/>
    </row>
    <row r="29" spans="1:23" ht="12.75" customHeight="1" x14ac:dyDescent="0.2">
      <c r="A29" s="57" t="s">
        <v>224</v>
      </c>
      <c r="B29" s="70"/>
      <c r="C29" s="71">
        <v>0</v>
      </c>
      <c r="D29" s="72">
        <v>0</v>
      </c>
      <c r="E29" s="73">
        <v>0</v>
      </c>
      <c r="F29" s="71">
        <v>0</v>
      </c>
      <c r="G29" s="72">
        <v>0</v>
      </c>
      <c r="H29" s="73">
        <v>0</v>
      </c>
      <c r="I29" s="71">
        <v>0</v>
      </c>
      <c r="J29" s="72">
        <v>0</v>
      </c>
      <c r="K29" s="73">
        <v>0</v>
      </c>
    </row>
    <row r="30" spans="1:23" ht="12.75" customHeight="1" x14ac:dyDescent="0.2">
      <c r="A30" s="57" t="s">
        <v>24</v>
      </c>
      <c r="B30" s="70"/>
      <c r="C30" s="71">
        <v>0</v>
      </c>
      <c r="D30" s="72">
        <v>0</v>
      </c>
      <c r="E30" s="73">
        <v>0</v>
      </c>
      <c r="F30" s="71">
        <v>0</v>
      </c>
      <c r="G30" s="72">
        <v>0</v>
      </c>
      <c r="H30" s="73">
        <v>0</v>
      </c>
      <c r="I30" s="71">
        <v>0</v>
      </c>
      <c r="J30" s="72">
        <v>0</v>
      </c>
      <c r="K30" s="73">
        <v>0</v>
      </c>
    </row>
    <row r="31" spans="1:23" ht="12.75" customHeight="1" x14ac:dyDescent="0.2">
      <c r="A31" s="57" t="s">
        <v>225</v>
      </c>
      <c r="B31" s="70"/>
      <c r="C31" s="71">
        <v>0</v>
      </c>
      <c r="D31" s="72">
        <v>0</v>
      </c>
      <c r="E31" s="73">
        <v>0</v>
      </c>
      <c r="F31" s="71">
        <v>0</v>
      </c>
      <c r="G31" s="72">
        <v>0</v>
      </c>
      <c r="H31" s="73">
        <v>0</v>
      </c>
      <c r="I31" s="71">
        <v>0</v>
      </c>
      <c r="J31" s="72">
        <v>0</v>
      </c>
      <c r="K31" s="73">
        <v>0</v>
      </c>
    </row>
    <row r="32" spans="1:23" ht="12.75" customHeight="1" x14ac:dyDescent="0.2">
      <c r="A32" s="57" t="s">
        <v>226</v>
      </c>
      <c r="B32" s="70"/>
      <c r="C32" s="71">
        <v>2148799</v>
      </c>
      <c r="D32" s="72">
        <v>1921992</v>
      </c>
      <c r="E32" s="73">
        <v>1455806</v>
      </c>
      <c r="F32" s="71">
        <v>1455806</v>
      </c>
      <c r="G32" s="72">
        <v>1455806</v>
      </c>
      <c r="H32" s="73">
        <v>0</v>
      </c>
      <c r="I32" s="71">
        <f>1455806*1.039</f>
        <v>1512582.4339999999</v>
      </c>
      <c r="J32" s="72">
        <v>1576111</v>
      </c>
      <c r="K32" s="73">
        <v>1645460</v>
      </c>
    </row>
    <row r="33" spans="1:23" ht="12.75" customHeight="1" x14ac:dyDescent="0.2">
      <c r="A33" s="57" t="s">
        <v>227</v>
      </c>
      <c r="B33" s="70">
        <v>3</v>
      </c>
      <c r="C33" s="71">
        <v>0</v>
      </c>
      <c r="D33" s="72">
        <v>0</v>
      </c>
      <c r="E33" s="73">
        <v>0</v>
      </c>
      <c r="F33" s="71">
        <v>0</v>
      </c>
      <c r="G33" s="72">
        <v>0</v>
      </c>
      <c r="H33" s="73">
        <v>0</v>
      </c>
      <c r="I33" s="71">
        <v>0</v>
      </c>
      <c r="J33" s="72">
        <v>0</v>
      </c>
      <c r="K33" s="73">
        <v>0</v>
      </c>
    </row>
    <row r="34" spans="1:23" ht="12.75" customHeight="1" x14ac:dyDescent="0.2">
      <c r="A34" s="83" t="s">
        <v>30</v>
      </c>
      <c r="B34" s="78"/>
      <c r="C34" s="29">
        <f t="shared" ref="C34:K34" si="3">SUM(C29:C33)</f>
        <v>2148799</v>
      </c>
      <c r="D34" s="30">
        <f t="shared" si="3"/>
        <v>1921992</v>
      </c>
      <c r="E34" s="31">
        <f t="shared" si="3"/>
        <v>1455806</v>
      </c>
      <c r="F34" s="29">
        <f t="shared" si="3"/>
        <v>1455806</v>
      </c>
      <c r="G34" s="30">
        <f t="shared" si="3"/>
        <v>1455806</v>
      </c>
      <c r="H34" s="31">
        <f t="shared" si="3"/>
        <v>0</v>
      </c>
      <c r="I34" s="29">
        <f t="shared" si="3"/>
        <v>1512582.4339999999</v>
      </c>
      <c r="J34" s="30">
        <f t="shared" si="3"/>
        <v>1576111</v>
      </c>
      <c r="K34" s="31">
        <f t="shared" si="3"/>
        <v>1645460</v>
      </c>
      <c r="L34" s="79"/>
      <c r="M34" s="161"/>
      <c r="N34" s="161"/>
      <c r="O34" s="161"/>
      <c r="P34" s="79"/>
      <c r="Q34" s="79"/>
      <c r="R34" s="79"/>
      <c r="S34" s="79"/>
      <c r="T34" s="79"/>
      <c r="U34" s="79"/>
      <c r="V34" s="79"/>
      <c r="W34" s="79"/>
    </row>
    <row r="35" spans="1:23" ht="5.0999999999999996" customHeight="1" x14ac:dyDescent="0.2">
      <c r="A35" s="80"/>
      <c r="B35" s="70"/>
      <c r="C35" s="21"/>
      <c r="D35" s="22"/>
      <c r="E35" s="23"/>
      <c r="F35" s="21"/>
      <c r="G35" s="22"/>
      <c r="H35" s="23"/>
      <c r="I35" s="21"/>
      <c r="J35" s="22"/>
      <c r="K35" s="23"/>
    </row>
    <row r="36" spans="1:23" ht="12.75" customHeight="1" x14ac:dyDescent="0.2">
      <c r="A36" s="58" t="s">
        <v>228</v>
      </c>
      <c r="B36" s="70"/>
      <c r="C36" s="21"/>
      <c r="D36" s="22"/>
      <c r="E36" s="23"/>
      <c r="F36" s="21"/>
      <c r="G36" s="22"/>
      <c r="H36" s="23"/>
      <c r="I36" s="21"/>
      <c r="J36" s="22"/>
      <c r="K36" s="23"/>
    </row>
    <row r="37" spans="1:23" ht="12.75" customHeight="1" x14ac:dyDescent="0.2">
      <c r="A37" s="57" t="s">
        <v>24</v>
      </c>
      <c r="B37" s="70"/>
      <c r="C37" s="71">
        <v>0</v>
      </c>
      <c r="D37" s="72">
        <v>0</v>
      </c>
      <c r="E37" s="73">
        <v>0</v>
      </c>
      <c r="F37" s="71">
        <v>0</v>
      </c>
      <c r="G37" s="72">
        <v>0</v>
      </c>
      <c r="H37" s="73">
        <v>0</v>
      </c>
      <c r="I37" s="71">
        <v>0</v>
      </c>
      <c r="J37" s="72">
        <v>0</v>
      </c>
      <c r="K37" s="73">
        <v>0</v>
      </c>
    </row>
    <row r="38" spans="1:23" ht="12.75" customHeight="1" x14ac:dyDescent="0.2">
      <c r="A38" s="57" t="s">
        <v>227</v>
      </c>
      <c r="B38" s="70">
        <v>3</v>
      </c>
      <c r="C38" s="71">
        <v>0</v>
      </c>
      <c r="D38" s="72">
        <v>0</v>
      </c>
      <c r="E38" s="73">
        <v>0</v>
      </c>
      <c r="F38" s="71">
        <v>0</v>
      </c>
      <c r="G38" s="72">
        <v>0</v>
      </c>
      <c r="H38" s="73">
        <v>0</v>
      </c>
      <c r="I38" s="71">
        <v>0</v>
      </c>
      <c r="J38" s="72">
        <v>0</v>
      </c>
      <c r="K38" s="73">
        <v>0</v>
      </c>
    </row>
    <row r="39" spans="1:23" ht="12.75" customHeight="1" x14ac:dyDescent="0.2">
      <c r="A39" s="83" t="s">
        <v>31</v>
      </c>
      <c r="B39" s="78"/>
      <c r="C39" s="142">
        <f>SUM(C37:C38)</f>
        <v>0</v>
      </c>
      <c r="D39" s="143">
        <f>SUM(D37:D38)</f>
        <v>0</v>
      </c>
      <c r="E39" s="31">
        <f>SUM(E37:E38)</f>
        <v>0</v>
      </c>
      <c r="F39" s="29">
        <f t="shared" ref="F39:K39" si="4">SUM(F37:F38)</f>
        <v>0</v>
      </c>
      <c r="G39" s="30">
        <f t="shared" si="4"/>
        <v>0</v>
      </c>
      <c r="H39" s="31">
        <f t="shared" si="4"/>
        <v>0</v>
      </c>
      <c r="I39" s="29">
        <f t="shared" si="4"/>
        <v>0</v>
      </c>
      <c r="J39" s="30">
        <f t="shared" si="4"/>
        <v>0</v>
      </c>
      <c r="K39" s="31">
        <f t="shared" si="4"/>
        <v>0</v>
      </c>
      <c r="L39" s="79"/>
      <c r="M39" s="161"/>
      <c r="N39" s="161"/>
      <c r="O39" s="161"/>
      <c r="P39" s="79"/>
      <c r="Q39" s="79"/>
      <c r="R39" s="79"/>
      <c r="S39" s="79"/>
      <c r="T39" s="79"/>
      <c r="U39" s="79"/>
      <c r="V39" s="79"/>
      <c r="W39" s="79"/>
    </row>
    <row r="40" spans="1:23" ht="12.75" customHeight="1" x14ac:dyDescent="0.2">
      <c r="A40" s="83" t="s">
        <v>229</v>
      </c>
      <c r="B40" s="78"/>
      <c r="C40" s="29">
        <f>C34+C39</f>
        <v>2148799</v>
      </c>
      <c r="D40" s="30">
        <f>D34+D39</f>
        <v>1921992</v>
      </c>
      <c r="E40" s="31">
        <f>E34+E39</f>
        <v>1455806</v>
      </c>
      <c r="F40" s="29">
        <f t="shared" ref="F40:K40" si="5">F34+F39</f>
        <v>1455806</v>
      </c>
      <c r="G40" s="30">
        <f t="shared" si="5"/>
        <v>1455806</v>
      </c>
      <c r="H40" s="31">
        <f t="shared" si="5"/>
        <v>0</v>
      </c>
      <c r="I40" s="29">
        <f t="shared" si="5"/>
        <v>1512582.4339999999</v>
      </c>
      <c r="J40" s="30">
        <f t="shared" si="5"/>
        <v>1576111</v>
      </c>
      <c r="K40" s="31">
        <f t="shared" si="5"/>
        <v>1645460</v>
      </c>
      <c r="L40" s="79"/>
      <c r="M40" s="161"/>
      <c r="N40" s="161"/>
      <c r="O40" s="161"/>
      <c r="P40" s="79"/>
      <c r="Q40" s="79"/>
      <c r="R40" s="79"/>
      <c r="S40" s="79"/>
      <c r="T40" s="79"/>
      <c r="U40" s="79"/>
      <c r="V40" s="79"/>
      <c r="W40" s="79"/>
    </row>
    <row r="41" spans="1:23" ht="5.0999999999999996" customHeight="1" x14ac:dyDescent="0.2">
      <c r="A41" s="80"/>
      <c r="B41" s="70"/>
      <c r="C41" s="21"/>
      <c r="D41" s="22"/>
      <c r="E41" s="23"/>
      <c r="F41" s="21"/>
      <c r="G41" s="22"/>
      <c r="H41" s="23"/>
      <c r="I41" s="21"/>
      <c r="J41" s="22"/>
      <c r="K41" s="23"/>
    </row>
    <row r="42" spans="1:23" ht="12.75" customHeight="1" x14ac:dyDescent="0.2">
      <c r="A42" s="144" t="s">
        <v>230</v>
      </c>
      <c r="B42" s="104">
        <v>2</v>
      </c>
      <c r="C42" s="145">
        <f t="shared" ref="C42:K42" si="6">C25-C40</f>
        <v>-305522</v>
      </c>
      <c r="D42" s="146">
        <f t="shared" si="6"/>
        <v>1354900</v>
      </c>
      <c r="E42" s="147">
        <f t="shared" si="6"/>
        <v>1453265</v>
      </c>
      <c r="F42" s="145">
        <f t="shared" si="6"/>
        <v>1453265</v>
      </c>
      <c r="G42" s="146">
        <f t="shared" si="6"/>
        <v>1440319</v>
      </c>
      <c r="H42" s="147">
        <f t="shared" si="6"/>
        <v>0</v>
      </c>
      <c r="I42" s="145">
        <f t="shared" si="6"/>
        <v>2258749.2379999999</v>
      </c>
      <c r="J42" s="146">
        <f t="shared" si="6"/>
        <v>2434746.5</v>
      </c>
      <c r="K42" s="147">
        <f t="shared" si="6"/>
        <v>2588995.9000000004</v>
      </c>
      <c r="L42" s="79"/>
      <c r="M42" s="161"/>
      <c r="N42" s="161"/>
      <c r="O42" s="161"/>
      <c r="P42" s="79"/>
      <c r="Q42" s="79"/>
      <c r="R42" s="79"/>
      <c r="S42" s="79"/>
      <c r="T42" s="79"/>
      <c r="U42" s="79"/>
      <c r="V42" s="79"/>
      <c r="W42" s="79"/>
    </row>
    <row r="43" spans="1:23" ht="5.0999999999999996" customHeight="1" x14ac:dyDescent="0.2">
      <c r="A43" s="80"/>
      <c r="B43" s="70"/>
      <c r="C43" s="21"/>
      <c r="D43" s="22"/>
      <c r="E43" s="23"/>
      <c r="F43" s="21"/>
      <c r="G43" s="22"/>
      <c r="H43" s="23"/>
      <c r="I43" s="21"/>
      <c r="J43" s="22"/>
      <c r="K43" s="23"/>
    </row>
    <row r="44" spans="1:23" ht="12.75" customHeight="1" x14ac:dyDescent="0.2">
      <c r="A44" s="58" t="s">
        <v>231</v>
      </c>
      <c r="B44" s="70"/>
      <c r="C44" s="21"/>
      <c r="D44" s="22"/>
      <c r="E44" s="23"/>
      <c r="F44" s="21"/>
      <c r="G44" s="22"/>
      <c r="H44" s="23"/>
      <c r="I44" s="21"/>
      <c r="J44" s="22"/>
      <c r="K44" s="23"/>
    </row>
    <row r="45" spans="1:23" ht="12.75" customHeight="1" x14ac:dyDescent="0.2">
      <c r="A45" s="57" t="s">
        <v>232</v>
      </c>
      <c r="B45" s="70"/>
      <c r="C45" s="71">
        <v>-305522</v>
      </c>
      <c r="D45" s="72">
        <v>1354900</v>
      </c>
      <c r="E45" s="73">
        <v>1453265</v>
      </c>
      <c r="F45" s="71">
        <v>1453265</v>
      </c>
      <c r="G45" s="72">
        <v>1440319</v>
      </c>
      <c r="H45" s="73">
        <v>0</v>
      </c>
      <c r="I45" s="71">
        <v>2258749.2379999999</v>
      </c>
      <c r="J45" s="72">
        <v>2434746.5</v>
      </c>
      <c r="K45" s="73">
        <v>2588995.9000000004</v>
      </c>
    </row>
    <row r="46" spans="1:23" ht="12.75" customHeight="1" x14ac:dyDescent="0.2">
      <c r="A46" s="57" t="s">
        <v>233</v>
      </c>
      <c r="B46" s="70"/>
      <c r="C46" s="71">
        <v>0</v>
      </c>
      <c r="D46" s="72">
        <v>0</v>
      </c>
      <c r="E46" s="73">
        <v>0</v>
      </c>
      <c r="F46" s="71">
        <v>0</v>
      </c>
      <c r="G46" s="72">
        <v>0</v>
      </c>
      <c r="H46" s="73">
        <v>0</v>
      </c>
      <c r="I46" s="71">
        <v>0</v>
      </c>
      <c r="J46" s="72">
        <v>0</v>
      </c>
      <c r="K46" s="73">
        <v>0</v>
      </c>
    </row>
    <row r="47" spans="1:23" ht="0.9" customHeight="1" x14ac:dyDescent="0.2">
      <c r="A47" s="57"/>
      <c r="B47" s="70"/>
      <c r="C47" s="21">
        <v>1000</v>
      </c>
      <c r="D47" s="22">
        <v>1000</v>
      </c>
      <c r="E47" s="23">
        <v>1000</v>
      </c>
      <c r="F47" s="21"/>
      <c r="G47" s="22"/>
      <c r="H47" s="23"/>
      <c r="I47" s="21"/>
      <c r="J47" s="22"/>
      <c r="K47" s="23"/>
    </row>
    <row r="48" spans="1:23" ht="12.75" customHeight="1" x14ac:dyDescent="0.2">
      <c r="A48" s="92" t="s">
        <v>234</v>
      </c>
      <c r="B48" s="93">
        <v>2</v>
      </c>
      <c r="C48" s="94">
        <f>SUM(C45:C46)</f>
        <v>-305522</v>
      </c>
      <c r="D48" s="95">
        <f t="shared" ref="D48:K48" si="7">SUM(D45:D46)</f>
        <v>1354900</v>
      </c>
      <c r="E48" s="127">
        <f t="shared" si="7"/>
        <v>1453265</v>
      </c>
      <c r="F48" s="94">
        <f t="shared" si="7"/>
        <v>1453265</v>
      </c>
      <c r="G48" s="95">
        <f t="shared" si="7"/>
        <v>1440319</v>
      </c>
      <c r="H48" s="127">
        <f t="shared" si="7"/>
        <v>0</v>
      </c>
      <c r="I48" s="94">
        <f t="shared" si="7"/>
        <v>2258749.2379999999</v>
      </c>
      <c r="J48" s="95">
        <f t="shared" si="7"/>
        <v>2434746.5</v>
      </c>
      <c r="K48" s="127">
        <f t="shared" si="7"/>
        <v>2588995.9000000004</v>
      </c>
      <c r="L48" s="79"/>
      <c r="M48" s="161"/>
      <c r="N48" s="161"/>
      <c r="O48" s="161"/>
      <c r="P48" s="79"/>
      <c r="Q48" s="79"/>
      <c r="R48" s="79"/>
      <c r="S48" s="79"/>
      <c r="T48" s="79"/>
      <c r="U48" s="79"/>
      <c r="V48" s="79"/>
      <c r="W48" s="79"/>
    </row>
    <row r="49" spans="1:11" ht="12.75" customHeight="1" x14ac:dyDescent="0.2">
      <c r="A49" s="96" t="s">
        <v>62</v>
      </c>
      <c r="C49" s="79"/>
      <c r="D49" s="79"/>
      <c r="E49" s="79"/>
      <c r="F49" s="79"/>
      <c r="G49" s="79"/>
      <c r="H49" s="79"/>
      <c r="I49" s="79"/>
      <c r="J49" s="79"/>
      <c r="K49" s="79"/>
    </row>
    <row r="50" spans="1:11" ht="12.75" customHeight="1" x14ac:dyDescent="0.2">
      <c r="A50" s="99" t="s">
        <v>235</v>
      </c>
      <c r="B50" s="99"/>
      <c r="C50" s="99"/>
      <c r="D50" s="99"/>
      <c r="E50" s="99"/>
      <c r="F50" s="99"/>
      <c r="G50" s="99"/>
      <c r="H50" s="99"/>
      <c r="I50" s="99"/>
      <c r="J50" s="99"/>
      <c r="K50" s="99"/>
    </row>
    <row r="51" spans="1:11" ht="12.75" customHeight="1" x14ac:dyDescent="0.2">
      <c r="A51" s="99" t="s">
        <v>236</v>
      </c>
      <c r="B51" s="100"/>
      <c r="C51" s="148"/>
      <c r="D51" s="148"/>
      <c r="E51" s="149"/>
      <c r="F51" s="149"/>
      <c r="G51" s="149"/>
      <c r="H51" s="149"/>
      <c r="I51" s="149"/>
      <c r="J51" s="149"/>
      <c r="K51" s="149"/>
    </row>
    <row r="52" spans="1:11" ht="12.75" customHeight="1" x14ac:dyDescent="0.2">
      <c r="A52" s="150" t="s">
        <v>237</v>
      </c>
      <c r="B52" s="100"/>
      <c r="C52" s="148"/>
      <c r="D52" s="148"/>
      <c r="E52" s="149"/>
      <c r="F52" s="149"/>
      <c r="G52" s="149"/>
      <c r="H52" s="149"/>
      <c r="I52" s="149"/>
      <c r="J52" s="149"/>
      <c r="K52" s="149"/>
    </row>
    <row r="53" spans="1:11" ht="11.25" customHeight="1" x14ac:dyDescent="0.2">
      <c r="A53" s="138" t="s">
        <v>238</v>
      </c>
      <c r="B53" s="100"/>
      <c r="C53" s="151"/>
      <c r="D53" s="152"/>
      <c r="E53" s="152"/>
      <c r="F53" s="152"/>
      <c r="G53" s="153"/>
      <c r="H53" s="152"/>
      <c r="I53" s="152"/>
      <c r="J53" s="152"/>
      <c r="K53" s="152"/>
    </row>
    <row r="54" spans="1:11" ht="11.25" customHeight="1" x14ac:dyDescent="0.2">
      <c r="B54" s="2"/>
    </row>
    <row r="55" spans="1:11" ht="11.25" customHeight="1" x14ac:dyDescent="0.2">
      <c r="B55" s="2"/>
    </row>
    <row r="56" spans="1:11" ht="11.25" customHeight="1" x14ac:dyDescent="0.2">
      <c r="B56" s="2"/>
    </row>
    <row r="57" spans="1:11" ht="11.25" customHeight="1" x14ac:dyDescent="0.2">
      <c r="B57" s="2"/>
    </row>
    <row r="58" spans="1:11" ht="11.25" customHeight="1" x14ac:dyDescent="0.2">
      <c r="B58" s="2"/>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sheetData>
  <mergeCells count="1">
    <mergeCell ref="F2:H2"/>
  </mergeCells>
  <conditionalFormatting sqref="C53">
    <cfRule type="cellIs" dxfId="0" priority="1" stopIfTrue="1" operator="notEqual">
      <formula>0</formula>
    </cfRule>
  </conditionalFormatting>
  <pageMargins left="0.7" right="0.7" top="0.75" bottom="0.75" header="0.3" footer="0.3"/>
  <pageSetup paperSize="9" scale="78"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topLeftCell="A26" workbookViewId="0">
      <selection activeCell="F40" sqref="F40"/>
    </sheetView>
  </sheetViews>
  <sheetFormatPr defaultColWidth="9.109375" defaultRowHeight="10.199999999999999" x14ac:dyDescent="0.2"/>
  <cols>
    <col min="1" max="1" width="35.6640625" style="2" customWidth="1"/>
    <col min="2" max="2" width="3.109375" style="62" customWidth="1"/>
    <col min="3" max="11" width="8.6640625" style="2" customWidth="1"/>
    <col min="12" max="12" width="9.44140625" style="2" customWidth="1"/>
    <col min="13" max="14" width="9.44140625" style="160" customWidth="1"/>
    <col min="15" max="16" width="9.88671875" style="2" customWidth="1"/>
    <col min="17" max="16384" width="9.109375" style="2"/>
  </cols>
  <sheetData>
    <row r="1" spans="1:11" ht="13.8" x14ac:dyDescent="0.3">
      <c r="A1" s="1" t="s">
        <v>549</v>
      </c>
    </row>
    <row r="2" spans="1:11" ht="27.75" customHeight="1" x14ac:dyDescent="0.2">
      <c r="A2" s="63" t="str">
        <f>desc</f>
        <v>Description</v>
      </c>
      <c r="B2" s="3" t="str">
        <f>head27</f>
        <v>Ref</v>
      </c>
      <c r="C2" s="4" t="str">
        <f>head1b</f>
        <v>2017/18</v>
      </c>
      <c r="D2" s="5" t="str">
        <f>head1A</f>
        <v>2018/19</v>
      </c>
      <c r="E2" s="6" t="str">
        <f>Head1</f>
        <v>2019/20</v>
      </c>
      <c r="F2" s="445" t="str">
        <f>Head2</f>
        <v>Current Year 2020/21</v>
      </c>
      <c r="G2" s="449"/>
      <c r="H2" s="450"/>
      <c r="I2" s="7" t="str">
        <f>Head3a</f>
        <v>Medium Term Revenue and Expenditure Framework</v>
      </c>
      <c r="J2" s="8"/>
      <c r="K2" s="9"/>
    </row>
    <row r="3" spans="1:11" ht="27.75" customHeight="1" x14ac:dyDescent="0.2">
      <c r="A3" s="64" t="s">
        <v>0</v>
      </c>
      <c r="B3" s="140"/>
      <c r="C3" s="11" t="str">
        <f>Head5</f>
        <v>Audited Outcome</v>
      </c>
      <c r="D3" s="12" t="str">
        <f>Head5</f>
        <v>Audited Outcome</v>
      </c>
      <c r="E3" s="13" t="str">
        <f>Head5</f>
        <v>Audited Outcome</v>
      </c>
      <c r="F3" s="66" t="str">
        <f>Head6</f>
        <v>Original Budget</v>
      </c>
      <c r="G3" s="67" t="str">
        <f>Head7</f>
        <v>Adjusted Budget</v>
      </c>
      <c r="H3" s="13" t="str">
        <f>Head8</f>
        <v>Full Year Forecast</v>
      </c>
      <c r="I3" s="66" t="str">
        <f>Head9</f>
        <v>Budget Year 2021/22</v>
      </c>
      <c r="J3" s="67" t="str">
        <f>Head10</f>
        <v>Budget Year +1 2022/23</v>
      </c>
      <c r="K3" s="13" t="str">
        <f>Head11</f>
        <v>Budget Year +2 2023/24</v>
      </c>
    </row>
    <row r="4" spans="1:11" ht="12.75" customHeight="1" x14ac:dyDescent="0.2">
      <c r="A4" s="58" t="s">
        <v>239</v>
      </c>
      <c r="B4" s="70"/>
      <c r="C4" s="21"/>
      <c r="D4" s="22"/>
      <c r="E4" s="23"/>
      <c r="F4" s="21"/>
      <c r="G4" s="22"/>
      <c r="H4" s="23"/>
      <c r="I4" s="21"/>
      <c r="J4" s="22"/>
      <c r="K4" s="23"/>
    </row>
    <row r="5" spans="1:11" ht="12.75" customHeight="1" x14ac:dyDescent="0.2">
      <c r="A5" s="58" t="s">
        <v>240</v>
      </c>
      <c r="B5" s="70"/>
      <c r="C5" s="21"/>
      <c r="D5" s="22"/>
      <c r="E5" s="23"/>
      <c r="F5" s="21"/>
      <c r="G5" s="22"/>
      <c r="H5" s="23"/>
      <c r="I5" s="21"/>
      <c r="J5" s="22"/>
      <c r="K5" s="23"/>
    </row>
    <row r="6" spans="1:11" ht="12.75" customHeight="1" x14ac:dyDescent="0.2">
      <c r="A6" s="57" t="s">
        <v>2</v>
      </c>
      <c r="B6" s="70"/>
      <c r="C6" s="71">
        <v>0</v>
      </c>
      <c r="D6" s="72">
        <v>0</v>
      </c>
      <c r="E6" s="73">
        <v>0</v>
      </c>
      <c r="F6" s="71">
        <v>0</v>
      </c>
      <c r="G6" s="72">
        <v>0</v>
      </c>
      <c r="H6" s="73">
        <v>0</v>
      </c>
      <c r="I6" s="71">
        <v>0</v>
      </c>
      <c r="J6" s="72">
        <v>0</v>
      </c>
      <c r="K6" s="73">
        <v>0</v>
      </c>
    </row>
    <row r="7" spans="1:11" ht="12.75" customHeight="1" x14ac:dyDescent="0.2">
      <c r="A7" s="57" t="s">
        <v>3</v>
      </c>
      <c r="B7" s="70"/>
      <c r="C7" s="71">
        <v>0</v>
      </c>
      <c r="D7" s="72">
        <v>0</v>
      </c>
      <c r="E7" s="73">
        <v>0</v>
      </c>
      <c r="F7" s="71">
        <v>0</v>
      </c>
      <c r="G7" s="72">
        <v>0</v>
      </c>
      <c r="H7" s="73">
        <v>0</v>
      </c>
      <c r="I7" s="71">
        <v>0</v>
      </c>
      <c r="J7" s="72">
        <v>0</v>
      </c>
      <c r="K7" s="73">
        <v>0</v>
      </c>
    </row>
    <row r="8" spans="1:11" ht="12.75" customHeight="1" x14ac:dyDescent="0.2">
      <c r="A8" s="57" t="s">
        <v>51</v>
      </c>
      <c r="B8" s="70"/>
      <c r="C8" s="71">
        <v>4515</v>
      </c>
      <c r="D8" s="72">
        <v>14000</v>
      </c>
      <c r="E8" s="73">
        <v>1950654</v>
      </c>
      <c r="F8" s="71">
        <v>1586830</v>
      </c>
      <c r="G8" s="72">
        <v>0</v>
      </c>
      <c r="H8" s="73">
        <v>1586830</v>
      </c>
      <c r="I8" s="71">
        <v>0</v>
      </c>
      <c r="J8" s="72">
        <v>0</v>
      </c>
      <c r="K8" s="73">
        <v>0</v>
      </c>
    </row>
    <row r="9" spans="1:11" ht="12.75" customHeight="1" x14ac:dyDescent="0.2">
      <c r="A9" s="57" t="s">
        <v>241</v>
      </c>
      <c r="B9" s="70"/>
      <c r="C9" s="71">
        <v>3397844</v>
      </c>
      <c r="D9" s="72">
        <v>3583225</v>
      </c>
      <c r="E9" s="73">
        <v>3531494</v>
      </c>
      <c r="F9" s="71">
        <v>4300000</v>
      </c>
      <c r="G9" s="72">
        <v>0</v>
      </c>
      <c r="H9" s="73">
        <v>5800000</v>
      </c>
      <c r="I9" s="71">
        <v>4537800</v>
      </c>
      <c r="J9" s="72">
        <v>4719312</v>
      </c>
      <c r="K9" s="73">
        <v>4931681</v>
      </c>
    </row>
    <row r="10" spans="1:11" ht="12.75" customHeight="1" x14ac:dyDescent="0.2">
      <c r="A10" s="57" t="s">
        <v>242</v>
      </c>
      <c r="B10" s="70"/>
      <c r="C10" s="71">
        <v>0</v>
      </c>
      <c r="D10" s="72">
        <v>0</v>
      </c>
      <c r="E10" s="73">
        <v>0</v>
      </c>
      <c r="F10" s="71">
        <v>0</v>
      </c>
      <c r="G10" s="72">
        <v>0</v>
      </c>
      <c r="H10" s="73">
        <v>0</v>
      </c>
      <c r="I10" s="71">
        <v>0</v>
      </c>
      <c r="J10" s="72">
        <v>0</v>
      </c>
      <c r="K10" s="73">
        <v>0</v>
      </c>
    </row>
    <row r="11" spans="1:11" ht="12.75" customHeight="1" x14ac:dyDescent="0.2">
      <c r="A11" s="57" t="s">
        <v>243</v>
      </c>
      <c r="B11" s="70"/>
      <c r="C11" s="71">
        <v>0</v>
      </c>
      <c r="D11" s="72">
        <v>0</v>
      </c>
      <c r="E11" s="73">
        <v>0</v>
      </c>
      <c r="F11" s="71">
        <v>0</v>
      </c>
      <c r="G11" s="72">
        <v>0</v>
      </c>
      <c r="H11" s="73">
        <v>0</v>
      </c>
      <c r="I11" s="71">
        <v>0</v>
      </c>
      <c r="J11" s="72">
        <v>0</v>
      </c>
      <c r="K11" s="73">
        <v>0</v>
      </c>
    </row>
    <row r="12" spans="1:11" ht="12.75" customHeight="1" x14ac:dyDescent="0.2">
      <c r="A12" s="57" t="s">
        <v>244</v>
      </c>
      <c r="B12" s="70"/>
      <c r="C12" s="71">
        <v>0</v>
      </c>
      <c r="D12" s="72">
        <v>0</v>
      </c>
      <c r="E12" s="73">
        <v>0</v>
      </c>
      <c r="F12" s="71">
        <v>0</v>
      </c>
      <c r="G12" s="72">
        <v>0</v>
      </c>
      <c r="H12" s="73">
        <v>0</v>
      </c>
      <c r="I12" s="71">
        <v>0</v>
      </c>
      <c r="J12" s="72">
        <v>0</v>
      </c>
      <c r="K12" s="73">
        <v>0</v>
      </c>
    </row>
    <row r="13" spans="1:11" ht="12.75" customHeight="1" x14ac:dyDescent="0.2">
      <c r="A13" s="58" t="s">
        <v>245</v>
      </c>
      <c r="B13" s="70">
        <v>2</v>
      </c>
      <c r="C13" s="21"/>
      <c r="D13" s="22"/>
      <c r="E13" s="23"/>
      <c r="F13" s="21"/>
      <c r="G13" s="22"/>
      <c r="H13" s="23"/>
      <c r="I13" s="21"/>
      <c r="J13" s="22"/>
      <c r="K13" s="23"/>
    </row>
    <row r="14" spans="1:11" ht="12.75" customHeight="1" x14ac:dyDescent="0.2">
      <c r="A14" s="57" t="s">
        <v>246</v>
      </c>
      <c r="B14" s="70"/>
      <c r="C14" s="71">
        <v>-3398720</v>
      </c>
      <c r="D14" s="72">
        <v>-3782513</v>
      </c>
      <c r="E14" s="73">
        <v>-4096520</v>
      </c>
      <c r="F14" s="71">
        <v>-5880054</v>
      </c>
      <c r="G14" s="72"/>
      <c r="H14" s="73">
        <v>-7012370</v>
      </c>
      <c r="I14" s="71">
        <v>-5606751</v>
      </c>
      <c r="J14" s="72">
        <v>-4540855</v>
      </c>
      <c r="K14" s="73">
        <v>-4774774</v>
      </c>
    </row>
    <row r="15" spans="1:11" ht="12.75" customHeight="1" x14ac:dyDescent="0.2">
      <c r="A15" s="57" t="s">
        <v>11</v>
      </c>
      <c r="B15" s="70"/>
      <c r="C15" s="71">
        <v>0</v>
      </c>
      <c r="D15" s="72">
        <v>0</v>
      </c>
      <c r="E15" s="73">
        <v>0</v>
      </c>
      <c r="F15" s="71">
        <v>0</v>
      </c>
      <c r="G15" s="72">
        <v>0</v>
      </c>
      <c r="H15" s="73">
        <v>0</v>
      </c>
      <c r="I15" s="71">
        <v>0</v>
      </c>
      <c r="J15" s="72">
        <v>0</v>
      </c>
      <c r="K15" s="73">
        <v>0</v>
      </c>
    </row>
    <row r="16" spans="1:11" ht="12.75" customHeight="1" x14ac:dyDescent="0.2">
      <c r="A16" s="57" t="s">
        <v>247</v>
      </c>
      <c r="B16" s="70"/>
      <c r="C16" s="71">
        <v>0</v>
      </c>
      <c r="D16" s="72">
        <v>0</v>
      </c>
      <c r="E16" s="73">
        <v>0</v>
      </c>
      <c r="F16" s="71">
        <v>0</v>
      </c>
      <c r="G16" s="72">
        <v>0</v>
      </c>
      <c r="H16" s="73">
        <v>0</v>
      </c>
      <c r="I16" s="71">
        <v>0</v>
      </c>
      <c r="J16" s="72">
        <v>0</v>
      </c>
      <c r="K16" s="73">
        <v>0</v>
      </c>
    </row>
    <row r="17" spans="1:16" ht="12.75" customHeight="1" x14ac:dyDescent="0.2">
      <c r="A17" s="57" t="s">
        <v>248</v>
      </c>
      <c r="B17" s="70"/>
      <c r="C17" s="71">
        <v>0</v>
      </c>
      <c r="D17" s="72">
        <v>0</v>
      </c>
      <c r="E17" s="73">
        <v>0</v>
      </c>
      <c r="F17" s="71">
        <v>0</v>
      </c>
      <c r="G17" s="72">
        <v>0</v>
      </c>
      <c r="H17" s="73">
        <v>0</v>
      </c>
      <c r="I17" s="71">
        <v>0</v>
      </c>
      <c r="J17" s="72">
        <v>0</v>
      </c>
      <c r="K17" s="73">
        <v>0</v>
      </c>
    </row>
    <row r="18" spans="1:16" ht="12.75" customHeight="1" x14ac:dyDescent="0.2">
      <c r="A18" s="83" t="s">
        <v>249</v>
      </c>
      <c r="B18" s="78"/>
      <c r="C18" s="29">
        <f>SUM(C6:C12)+SUM(C14:C17)</f>
        <v>3639</v>
      </c>
      <c r="D18" s="30">
        <f t="shared" ref="D18:K18" si="0">SUM(D6:D12)+SUM(D14:D17)</f>
        <v>-185288</v>
      </c>
      <c r="E18" s="31">
        <f t="shared" si="0"/>
        <v>1385628</v>
      </c>
      <c r="F18" s="29">
        <f t="shared" si="0"/>
        <v>6776</v>
      </c>
      <c r="G18" s="30">
        <f t="shared" si="0"/>
        <v>0</v>
      </c>
      <c r="H18" s="31">
        <f t="shared" si="0"/>
        <v>374460</v>
      </c>
      <c r="I18" s="29">
        <f t="shared" si="0"/>
        <v>-1068951</v>
      </c>
      <c r="J18" s="30">
        <f t="shared" si="0"/>
        <v>178457</v>
      </c>
      <c r="K18" s="31">
        <f t="shared" si="0"/>
        <v>156907</v>
      </c>
      <c r="L18" s="79"/>
      <c r="M18" s="161"/>
      <c r="N18" s="161"/>
      <c r="O18" s="79"/>
      <c r="P18" s="79"/>
    </row>
    <row r="19" spans="1:16" ht="5.0999999999999996" customHeight="1" x14ac:dyDescent="0.2">
      <c r="A19" s="80"/>
      <c r="B19" s="70"/>
      <c r="C19" s="21"/>
      <c r="D19" s="22"/>
      <c r="E19" s="23"/>
      <c r="F19" s="21"/>
      <c r="G19" s="22"/>
      <c r="H19" s="23"/>
      <c r="I19" s="21"/>
      <c r="J19" s="22"/>
      <c r="K19" s="23"/>
    </row>
    <row r="20" spans="1:16" ht="12.75" customHeight="1" x14ac:dyDescent="0.2">
      <c r="A20" s="58" t="s">
        <v>250</v>
      </c>
      <c r="B20" s="70"/>
      <c r="C20" s="21"/>
      <c r="D20" s="22"/>
      <c r="E20" s="23"/>
      <c r="F20" s="21"/>
      <c r="G20" s="22"/>
      <c r="H20" s="23"/>
      <c r="I20" s="21"/>
      <c r="J20" s="22"/>
      <c r="K20" s="23"/>
    </row>
    <row r="21" spans="1:16" ht="12.75" customHeight="1" x14ac:dyDescent="0.2">
      <c r="A21" s="58" t="s">
        <v>240</v>
      </c>
      <c r="B21" s="70"/>
      <c r="C21" s="21"/>
      <c r="D21" s="22"/>
      <c r="E21" s="23"/>
      <c r="F21" s="21"/>
      <c r="G21" s="22"/>
      <c r="H21" s="23"/>
      <c r="I21" s="21"/>
      <c r="J21" s="22"/>
      <c r="K21" s="23"/>
    </row>
    <row r="22" spans="1:16" ht="12.75" customHeight="1" x14ac:dyDescent="0.2">
      <c r="A22" s="57" t="s">
        <v>251</v>
      </c>
      <c r="B22" s="70"/>
      <c r="C22" s="71">
        <v>0</v>
      </c>
      <c r="D22" s="72">
        <v>0</v>
      </c>
      <c r="E22" s="73">
        <v>0</v>
      </c>
      <c r="F22" s="71">
        <v>0</v>
      </c>
      <c r="G22" s="72">
        <v>0</v>
      </c>
      <c r="H22" s="73">
        <v>0</v>
      </c>
      <c r="I22" s="71">
        <v>0</v>
      </c>
      <c r="J22" s="72">
        <v>0</v>
      </c>
      <c r="K22" s="73">
        <v>0</v>
      </c>
    </row>
    <row r="23" spans="1:16" ht="12.75" hidden="1" customHeight="1" x14ac:dyDescent="0.2">
      <c r="A23" s="57"/>
      <c r="B23" s="70"/>
      <c r="C23" s="21"/>
      <c r="D23" s="22"/>
      <c r="E23" s="23"/>
      <c r="F23" s="21"/>
      <c r="G23" s="22"/>
      <c r="H23" s="23"/>
      <c r="I23" s="21"/>
      <c r="J23" s="22"/>
      <c r="K23" s="23"/>
    </row>
    <row r="24" spans="1:16" ht="12.75" customHeight="1" x14ac:dyDescent="0.2">
      <c r="A24" s="57" t="s">
        <v>252</v>
      </c>
      <c r="B24" s="141"/>
      <c r="C24" s="71">
        <v>0</v>
      </c>
      <c r="D24" s="72">
        <v>0</v>
      </c>
      <c r="E24" s="73">
        <v>-100549</v>
      </c>
      <c r="F24" s="71">
        <v>0</v>
      </c>
      <c r="G24" s="72">
        <v>0</v>
      </c>
      <c r="H24" s="73">
        <v>0</v>
      </c>
      <c r="I24" s="71">
        <v>0</v>
      </c>
      <c r="J24" s="72">
        <v>0</v>
      </c>
      <c r="K24" s="73">
        <v>0</v>
      </c>
    </row>
    <row r="25" spans="1:16" ht="12.75" customHeight="1" x14ac:dyDescent="0.2">
      <c r="A25" s="57" t="s">
        <v>253</v>
      </c>
      <c r="B25" s="70"/>
      <c r="C25" s="71">
        <v>0</v>
      </c>
      <c r="D25" s="72">
        <v>0</v>
      </c>
      <c r="E25" s="73"/>
      <c r="F25" s="71">
        <v>0</v>
      </c>
      <c r="G25" s="72">
        <v>0</v>
      </c>
      <c r="H25" s="73">
        <v>0</v>
      </c>
      <c r="I25" s="71">
        <v>0</v>
      </c>
      <c r="J25" s="72">
        <v>0</v>
      </c>
      <c r="K25" s="73">
        <v>0</v>
      </c>
    </row>
    <row r="26" spans="1:16" ht="12.75" customHeight="1" x14ac:dyDescent="0.2">
      <c r="A26" s="58" t="s">
        <v>245</v>
      </c>
      <c r="B26" s="70"/>
      <c r="C26" s="21"/>
      <c r="D26" s="22"/>
      <c r="E26" s="23"/>
      <c r="F26" s="21"/>
      <c r="G26" s="22"/>
      <c r="H26" s="23"/>
      <c r="I26" s="21"/>
      <c r="J26" s="22"/>
      <c r="K26" s="23"/>
    </row>
    <row r="27" spans="1:16" ht="12.75" customHeight="1" x14ac:dyDescent="0.2">
      <c r="A27" s="57" t="s">
        <v>254</v>
      </c>
      <c r="B27" s="70"/>
      <c r="C27" s="71">
        <v>0</v>
      </c>
      <c r="D27" s="72">
        <v>0</v>
      </c>
      <c r="E27" s="73">
        <v>0</v>
      </c>
      <c r="F27" s="71">
        <v>0</v>
      </c>
      <c r="G27" s="72">
        <v>0</v>
      </c>
      <c r="H27" s="73">
        <v>0</v>
      </c>
      <c r="I27" s="71">
        <v>0</v>
      </c>
      <c r="J27" s="72">
        <v>0</v>
      </c>
      <c r="K27" s="73">
        <v>0</v>
      </c>
    </row>
    <row r="28" spans="1:16" ht="12.75" customHeight="1" x14ac:dyDescent="0.2">
      <c r="A28" s="83" t="s">
        <v>255</v>
      </c>
      <c r="B28" s="78"/>
      <c r="C28" s="29">
        <f>+C22+C24+C25+C27</f>
        <v>0</v>
      </c>
      <c r="D28" s="30">
        <f t="shared" ref="D28:K28" si="1">+D22+D24+D25+D27</f>
        <v>0</v>
      </c>
      <c r="E28" s="31">
        <f t="shared" si="1"/>
        <v>-100549</v>
      </c>
      <c r="F28" s="29">
        <f t="shared" si="1"/>
        <v>0</v>
      </c>
      <c r="G28" s="30">
        <f t="shared" si="1"/>
        <v>0</v>
      </c>
      <c r="H28" s="31">
        <f t="shared" si="1"/>
        <v>0</v>
      </c>
      <c r="I28" s="29">
        <f t="shared" si="1"/>
        <v>0</v>
      </c>
      <c r="J28" s="30">
        <f t="shared" si="1"/>
        <v>0</v>
      </c>
      <c r="K28" s="31">
        <f t="shared" si="1"/>
        <v>0</v>
      </c>
      <c r="L28" s="79"/>
      <c r="M28" s="161"/>
      <c r="N28" s="161"/>
      <c r="O28" s="79"/>
      <c r="P28" s="79"/>
    </row>
    <row r="29" spans="1:16" ht="5.0999999999999996" customHeight="1" x14ac:dyDescent="0.2">
      <c r="A29" s="80"/>
      <c r="B29" s="70"/>
      <c r="C29" s="21"/>
      <c r="D29" s="22"/>
      <c r="E29" s="23"/>
      <c r="F29" s="21"/>
      <c r="G29" s="22"/>
      <c r="H29" s="23"/>
      <c r="I29" s="21"/>
      <c r="J29" s="22"/>
      <c r="K29" s="23"/>
    </row>
    <row r="30" spans="1:16" ht="12.75" customHeight="1" x14ac:dyDescent="0.2">
      <c r="A30" s="58" t="s">
        <v>256</v>
      </c>
      <c r="B30" s="70"/>
      <c r="C30" s="21"/>
      <c r="D30" s="22"/>
      <c r="E30" s="23"/>
      <c r="F30" s="21"/>
      <c r="G30" s="22"/>
      <c r="H30" s="23"/>
      <c r="I30" s="21"/>
      <c r="J30" s="22"/>
      <c r="K30" s="23"/>
    </row>
    <row r="31" spans="1:16" ht="12.75" customHeight="1" x14ac:dyDescent="0.2">
      <c r="A31" s="58" t="s">
        <v>240</v>
      </c>
      <c r="B31" s="70"/>
      <c r="C31" s="21"/>
      <c r="D31" s="22"/>
      <c r="E31" s="23"/>
      <c r="F31" s="21"/>
      <c r="G31" s="22"/>
      <c r="H31" s="23"/>
      <c r="I31" s="21"/>
      <c r="J31" s="22"/>
      <c r="K31" s="23"/>
    </row>
    <row r="32" spans="1:16" ht="12.75" customHeight="1" x14ac:dyDescent="0.2">
      <c r="A32" s="57" t="s">
        <v>257</v>
      </c>
      <c r="B32" s="70"/>
      <c r="C32" s="71">
        <v>0</v>
      </c>
      <c r="D32" s="72">
        <v>0</v>
      </c>
      <c r="E32" s="73">
        <v>0</v>
      </c>
      <c r="F32" s="71">
        <v>0</v>
      </c>
      <c r="G32" s="72">
        <v>0</v>
      </c>
      <c r="H32" s="73">
        <v>0</v>
      </c>
      <c r="I32" s="71">
        <v>0</v>
      </c>
      <c r="J32" s="72">
        <v>0</v>
      </c>
      <c r="K32" s="73">
        <v>0</v>
      </c>
    </row>
    <row r="33" spans="1:16" ht="12.75" customHeight="1" x14ac:dyDescent="0.2">
      <c r="A33" s="57" t="s">
        <v>258</v>
      </c>
      <c r="B33" s="70"/>
      <c r="C33" s="71">
        <v>0</v>
      </c>
      <c r="D33" s="72">
        <v>0</v>
      </c>
      <c r="E33" s="73">
        <v>0</v>
      </c>
      <c r="F33" s="71">
        <v>0</v>
      </c>
      <c r="G33" s="72">
        <v>0</v>
      </c>
      <c r="H33" s="73">
        <v>0</v>
      </c>
      <c r="I33" s="71">
        <v>0</v>
      </c>
      <c r="J33" s="72">
        <v>0</v>
      </c>
      <c r="K33" s="73">
        <v>0</v>
      </c>
    </row>
    <row r="34" spans="1:16" ht="12.75" customHeight="1" x14ac:dyDescent="0.2">
      <c r="A34" s="57" t="s">
        <v>259</v>
      </c>
      <c r="B34" s="70"/>
      <c r="C34" s="71">
        <v>0</v>
      </c>
      <c r="D34" s="72">
        <v>0</v>
      </c>
      <c r="E34" s="73">
        <v>0</v>
      </c>
      <c r="F34" s="71">
        <v>0</v>
      </c>
      <c r="G34" s="72">
        <v>0</v>
      </c>
      <c r="H34" s="73">
        <v>0</v>
      </c>
      <c r="I34" s="71">
        <v>0</v>
      </c>
      <c r="J34" s="72">
        <v>0</v>
      </c>
      <c r="K34" s="73">
        <v>0</v>
      </c>
    </row>
    <row r="35" spans="1:16" ht="12.75" customHeight="1" x14ac:dyDescent="0.2">
      <c r="A35" s="58" t="s">
        <v>245</v>
      </c>
      <c r="B35" s="70"/>
      <c r="C35" s="21"/>
      <c r="D35" s="22"/>
      <c r="E35" s="23"/>
      <c r="F35" s="21"/>
      <c r="G35" s="22"/>
      <c r="H35" s="23"/>
      <c r="I35" s="21"/>
      <c r="J35" s="22"/>
      <c r="K35" s="23"/>
    </row>
    <row r="36" spans="1:16" ht="12.75" customHeight="1" x14ac:dyDescent="0.2">
      <c r="A36" s="57" t="s">
        <v>260</v>
      </c>
      <c r="B36" s="70"/>
      <c r="C36" s="71">
        <v>0</v>
      </c>
      <c r="D36" s="72">
        <v>0</v>
      </c>
      <c r="E36" s="73">
        <v>0</v>
      </c>
      <c r="F36" s="71">
        <v>0</v>
      </c>
      <c r="G36" s="72">
        <v>0</v>
      </c>
      <c r="H36" s="73">
        <v>0</v>
      </c>
      <c r="I36" s="71">
        <v>0</v>
      </c>
      <c r="J36" s="72">
        <v>0</v>
      </c>
      <c r="K36" s="73">
        <v>0</v>
      </c>
    </row>
    <row r="37" spans="1:16" ht="12.75" customHeight="1" x14ac:dyDescent="0.2">
      <c r="A37" s="83" t="s">
        <v>261</v>
      </c>
      <c r="B37" s="78"/>
      <c r="C37" s="29">
        <f>SUM(C31:C34)+C36</f>
        <v>0</v>
      </c>
      <c r="D37" s="30">
        <f t="shared" ref="D37:K37" si="2">SUM(D31:D34)+D36</f>
        <v>0</v>
      </c>
      <c r="E37" s="31">
        <f t="shared" si="2"/>
        <v>0</v>
      </c>
      <c r="F37" s="29">
        <f t="shared" si="2"/>
        <v>0</v>
      </c>
      <c r="G37" s="30">
        <f t="shared" si="2"/>
        <v>0</v>
      </c>
      <c r="H37" s="31">
        <f t="shared" si="2"/>
        <v>0</v>
      </c>
      <c r="I37" s="29">
        <f t="shared" si="2"/>
        <v>0</v>
      </c>
      <c r="J37" s="30">
        <f t="shared" si="2"/>
        <v>0</v>
      </c>
      <c r="K37" s="31">
        <f t="shared" si="2"/>
        <v>0</v>
      </c>
      <c r="L37" s="79"/>
      <c r="M37" s="161"/>
      <c r="N37" s="161"/>
      <c r="O37" s="79"/>
      <c r="P37" s="79"/>
    </row>
    <row r="38" spans="1:16" ht="5.0999999999999996" customHeight="1" x14ac:dyDescent="0.2">
      <c r="A38" s="80"/>
      <c r="B38" s="70"/>
      <c r="C38" s="21"/>
      <c r="D38" s="22"/>
      <c r="E38" s="23"/>
      <c r="F38" s="21"/>
      <c r="G38" s="22"/>
      <c r="H38" s="23"/>
      <c r="I38" s="21"/>
      <c r="J38" s="22"/>
      <c r="K38" s="23"/>
    </row>
    <row r="39" spans="1:16" ht="12.75" customHeight="1" x14ac:dyDescent="0.2">
      <c r="A39" s="144" t="s">
        <v>262</v>
      </c>
      <c r="B39" s="104">
        <v>1</v>
      </c>
      <c r="C39" s="145">
        <f t="shared" ref="C39:K39" si="3">C18+C28+C37</f>
        <v>3639</v>
      </c>
      <c r="D39" s="146">
        <f t="shared" si="3"/>
        <v>-185288</v>
      </c>
      <c r="E39" s="147">
        <f t="shared" si="3"/>
        <v>1285079</v>
      </c>
      <c r="F39" s="145">
        <f t="shared" si="3"/>
        <v>6776</v>
      </c>
      <c r="G39" s="146">
        <f t="shared" si="3"/>
        <v>0</v>
      </c>
      <c r="H39" s="147">
        <f t="shared" si="3"/>
        <v>374460</v>
      </c>
      <c r="I39" s="145">
        <f t="shared" si="3"/>
        <v>-1068951</v>
      </c>
      <c r="J39" s="146">
        <f t="shared" si="3"/>
        <v>178457</v>
      </c>
      <c r="K39" s="147">
        <f t="shared" si="3"/>
        <v>156907</v>
      </c>
      <c r="L39" s="79"/>
      <c r="M39" s="161"/>
      <c r="N39" s="161"/>
      <c r="O39" s="79"/>
      <c r="P39" s="79"/>
    </row>
    <row r="40" spans="1:16" ht="12.75" customHeight="1" x14ac:dyDescent="0.2">
      <c r="A40" s="57" t="s">
        <v>263</v>
      </c>
      <c r="B40" s="70">
        <v>2</v>
      </c>
      <c r="C40" s="154">
        <v>487038</v>
      </c>
      <c r="D40" s="34">
        <f>C41</f>
        <v>490677</v>
      </c>
      <c r="E40" s="35">
        <f>D41</f>
        <v>305389</v>
      </c>
      <c r="F40" s="154">
        <v>1467857</v>
      </c>
      <c r="G40" s="34">
        <f>$E$41</f>
        <v>1590468</v>
      </c>
      <c r="H40" s="35">
        <f>$E$41</f>
        <v>1590468</v>
      </c>
      <c r="I40" s="33">
        <f>F41</f>
        <v>1474633</v>
      </c>
      <c r="J40" s="34">
        <f>I41</f>
        <v>405682</v>
      </c>
      <c r="K40" s="35">
        <f>J41</f>
        <v>584139</v>
      </c>
    </row>
    <row r="41" spans="1:16" ht="12.75" customHeight="1" x14ac:dyDescent="0.2">
      <c r="A41" s="155" t="s">
        <v>264</v>
      </c>
      <c r="B41" s="156">
        <v>2</v>
      </c>
      <c r="C41" s="157">
        <f>C39+C40</f>
        <v>490677</v>
      </c>
      <c r="D41" s="158">
        <f>D39+D40</f>
        <v>305389</v>
      </c>
      <c r="E41" s="159">
        <f>E39+E40</f>
        <v>1590468</v>
      </c>
      <c r="F41" s="157">
        <f t="shared" ref="F41:K41" si="4">F39+F40</f>
        <v>1474633</v>
      </c>
      <c r="G41" s="158">
        <f t="shared" si="4"/>
        <v>1590468</v>
      </c>
      <c r="H41" s="159">
        <f t="shared" si="4"/>
        <v>1964928</v>
      </c>
      <c r="I41" s="157">
        <f t="shared" si="4"/>
        <v>405682</v>
      </c>
      <c r="J41" s="158">
        <f t="shared" si="4"/>
        <v>584139</v>
      </c>
      <c r="K41" s="159">
        <f t="shared" si="4"/>
        <v>741046</v>
      </c>
    </row>
    <row r="42" spans="1:16" ht="12.75" customHeight="1" x14ac:dyDescent="0.2">
      <c r="A42" s="96" t="s">
        <v>62</v>
      </c>
      <c r="C42" s="128"/>
      <c r="D42" s="128"/>
      <c r="E42" s="79"/>
      <c r="F42" s="79"/>
      <c r="G42" s="79"/>
      <c r="H42" s="79"/>
      <c r="I42" s="79"/>
      <c r="J42" s="79"/>
      <c r="K42" s="79"/>
    </row>
    <row r="43" spans="1:16" ht="12.75" customHeight="1" x14ac:dyDescent="0.2">
      <c r="A43" s="99" t="s">
        <v>265</v>
      </c>
      <c r="C43" s="128"/>
      <c r="D43" s="128"/>
      <c r="E43" s="79"/>
      <c r="F43" s="79"/>
      <c r="G43" s="79"/>
      <c r="H43" s="79"/>
      <c r="I43" s="79"/>
      <c r="J43" s="79"/>
      <c r="K43" s="79"/>
    </row>
    <row r="44" spans="1:16" ht="12.75" customHeight="1" x14ac:dyDescent="0.2">
      <c r="A44" s="99" t="s">
        <v>266</v>
      </c>
      <c r="C44" s="128"/>
      <c r="D44" s="128"/>
      <c r="E44" s="79"/>
      <c r="F44" s="79"/>
      <c r="G44" s="79"/>
      <c r="H44" s="79"/>
      <c r="I44" s="79"/>
      <c r="J44" s="79"/>
      <c r="K44" s="79"/>
    </row>
    <row r="45" spans="1:16" ht="12.75" customHeight="1" x14ac:dyDescent="0.2">
      <c r="C45" s="128"/>
      <c r="D45" s="128"/>
      <c r="E45" s="79"/>
      <c r="F45" s="79"/>
      <c r="G45" s="79"/>
      <c r="H45" s="79"/>
      <c r="I45" s="79"/>
      <c r="J45" s="79"/>
      <c r="K45" s="79"/>
    </row>
    <row r="46" spans="1:16" ht="12.75" customHeight="1" x14ac:dyDescent="0.2">
      <c r="A46" s="138"/>
      <c r="B46" s="138" t="s">
        <v>203</v>
      </c>
      <c r="C46" s="114">
        <f>C41-('[2]D4-FinPos'!C6+'[2]D4-FinPos'!C7)</f>
        <v>490677</v>
      </c>
      <c r="D46" s="114">
        <f>D41-('[2]D4-FinPos'!D6+'[2]D4-FinPos'!D7)</f>
        <v>305389</v>
      </c>
      <c r="E46" s="114">
        <f>E41-('[2]D4-FinPos'!E6+'[2]D4-FinPos'!E7)</f>
        <v>1590468</v>
      </c>
      <c r="F46" s="114">
        <f>F41-('[2]D4-FinPos'!F6+'[2]D4-FinPos'!F7)</f>
        <v>1474633</v>
      </c>
      <c r="G46" s="114">
        <f>G41-('[2]D4-FinPos'!G6+'[2]D4-FinPos'!G7)</f>
        <v>1590468</v>
      </c>
      <c r="H46" s="114">
        <f>H41-('[2]D4-FinPos'!H6+'[2]D4-FinPos'!H7)</f>
        <v>1964928</v>
      </c>
      <c r="I46" s="114">
        <f>I41-('[2]D4-FinPos'!I6+'[2]D4-FinPos'!I7)</f>
        <v>405682</v>
      </c>
      <c r="J46" s="114">
        <f>J41-('[2]D4-FinPos'!J6+'[2]D4-FinPos'!J7)</f>
        <v>584139</v>
      </c>
      <c r="K46" s="114">
        <f>K41-('[2]D4-FinPos'!K6+'[2]D4-FinPos'!K7)</f>
        <v>741046</v>
      </c>
    </row>
    <row r="47" spans="1:16" ht="11.25" customHeight="1" x14ac:dyDescent="0.2">
      <c r="A47" s="138"/>
      <c r="B47" s="100"/>
      <c r="C47" s="138"/>
    </row>
    <row r="48" spans="1:16"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sheetData>
  <mergeCells count="1">
    <mergeCell ref="F2:H2"/>
  </mergeCells>
  <pageMargins left="0.7" right="0.7" top="0.75" bottom="0.75" header="0.3" footer="0.3"/>
  <pageSetup paperSize="9" scale="86"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I30" sqref="I30"/>
    </sheetView>
  </sheetViews>
  <sheetFormatPr defaultColWidth="9.109375" defaultRowHeight="10.199999999999999" x14ac:dyDescent="0.2"/>
  <cols>
    <col min="1" max="1" width="30.6640625" style="2" customWidth="1"/>
    <col min="2" max="2" width="15.6640625" style="2" customWidth="1"/>
    <col min="3" max="11" width="8.6640625" style="2" customWidth="1"/>
    <col min="12" max="16384" width="9.109375" style="2"/>
  </cols>
  <sheetData>
    <row r="1" spans="1:11" ht="13.8" x14ac:dyDescent="0.3">
      <c r="A1" s="1" t="str">
        <f>_MEB6</f>
        <v>SEKHUKHUNE DEVELOPMENY AGENCY - Supporting Table SD1 Measurable performance targets</v>
      </c>
      <c r="B1" s="62"/>
    </row>
    <row r="2" spans="1:11" x14ac:dyDescent="0.2">
      <c r="A2" s="457" t="s">
        <v>267</v>
      </c>
      <c r="B2" s="457" t="s">
        <v>268</v>
      </c>
      <c r="C2" s="4" t="str">
        <f>head1b</f>
        <v>2017/18</v>
      </c>
      <c r="D2" s="5" t="str">
        <f>head1A</f>
        <v>2018/19</v>
      </c>
      <c r="E2" s="6" t="str">
        <f>Head1</f>
        <v>2019/20</v>
      </c>
      <c r="F2" s="445" t="str">
        <f>Head2</f>
        <v>Current Year 2020/21</v>
      </c>
      <c r="G2" s="446"/>
      <c r="H2" s="447"/>
      <c r="I2" s="445" t="str">
        <f>Head3a</f>
        <v>Medium Term Revenue and Expenditure Framework</v>
      </c>
      <c r="J2" s="446"/>
      <c r="K2" s="447"/>
    </row>
    <row r="3" spans="1:11" x14ac:dyDescent="0.2">
      <c r="A3" s="458"/>
      <c r="B3" s="458"/>
      <c r="C3" s="460" t="str">
        <f>Head5</f>
        <v>Audited Outcome</v>
      </c>
      <c r="D3" s="462" t="str">
        <f>Head5</f>
        <v>Audited Outcome</v>
      </c>
      <c r="E3" s="455" t="str">
        <f>Head5</f>
        <v>Audited Outcome</v>
      </c>
      <c r="F3" s="451" t="str">
        <f>Head6</f>
        <v>Original Budget</v>
      </c>
      <c r="G3" s="453" t="str">
        <f>Head7</f>
        <v>Adjusted Budget</v>
      </c>
      <c r="H3" s="455" t="str">
        <f>Head8</f>
        <v>Full Year Forecast</v>
      </c>
      <c r="I3" s="451" t="str">
        <f>Head9</f>
        <v>Budget Year 2021/22</v>
      </c>
      <c r="J3" s="453" t="str">
        <f>Head10</f>
        <v>Budget Year +1 2022/23</v>
      </c>
      <c r="K3" s="455" t="str">
        <f>Head11</f>
        <v>Budget Year +2 2023/24</v>
      </c>
    </row>
    <row r="4" spans="1:11" x14ac:dyDescent="0.2">
      <c r="A4" s="459"/>
      <c r="B4" s="459"/>
      <c r="C4" s="461"/>
      <c r="D4" s="463"/>
      <c r="E4" s="456"/>
      <c r="F4" s="452"/>
      <c r="G4" s="454"/>
      <c r="H4" s="456"/>
      <c r="I4" s="452"/>
      <c r="J4" s="454"/>
      <c r="K4" s="456"/>
    </row>
    <row r="5" spans="1:11" x14ac:dyDescent="0.2">
      <c r="A5" s="166" t="s">
        <v>269</v>
      </c>
      <c r="B5" s="167">
        <v>0</v>
      </c>
      <c r="C5" s="71">
        <v>0</v>
      </c>
      <c r="D5" s="72">
        <v>0</v>
      </c>
      <c r="E5" s="73">
        <v>0</v>
      </c>
      <c r="F5" s="71"/>
      <c r="G5" s="72"/>
      <c r="H5" s="73">
        <v>0</v>
      </c>
      <c r="I5" s="71"/>
      <c r="J5" s="72"/>
      <c r="K5" s="73"/>
    </row>
    <row r="6" spans="1:11" ht="12.75" customHeight="1" x14ac:dyDescent="0.2">
      <c r="A6" s="168" t="s">
        <v>272</v>
      </c>
      <c r="B6" s="167">
        <v>0</v>
      </c>
      <c r="C6" s="71">
        <v>0</v>
      </c>
      <c r="D6" s="72">
        <v>0</v>
      </c>
      <c r="E6" s="73">
        <v>0</v>
      </c>
      <c r="F6" s="71">
        <v>0</v>
      </c>
      <c r="G6" s="72">
        <v>0</v>
      </c>
      <c r="H6" s="73">
        <v>0</v>
      </c>
      <c r="I6" s="71">
        <v>0</v>
      </c>
      <c r="J6" s="72">
        <v>0</v>
      </c>
      <c r="K6" s="73">
        <v>0</v>
      </c>
    </row>
    <row r="7" spans="1:11" ht="12.75" customHeight="1" x14ac:dyDescent="0.2">
      <c r="A7" s="169" t="s">
        <v>273</v>
      </c>
      <c r="B7" s="170">
        <v>0</v>
      </c>
      <c r="C7" s="71">
        <v>0</v>
      </c>
      <c r="D7" s="72">
        <v>0</v>
      </c>
      <c r="E7" s="73">
        <v>0</v>
      </c>
      <c r="F7" s="71">
        <v>1500000</v>
      </c>
      <c r="G7" s="72">
        <v>1500000</v>
      </c>
      <c r="H7" s="73">
        <v>0</v>
      </c>
      <c r="I7" s="71">
        <v>0</v>
      </c>
      <c r="J7" s="72">
        <v>0</v>
      </c>
      <c r="K7" s="73">
        <v>0</v>
      </c>
    </row>
    <row r="8" spans="1:11" ht="12.75" customHeight="1" x14ac:dyDescent="0.2">
      <c r="A8" s="169" t="s">
        <v>274</v>
      </c>
      <c r="B8" s="170">
        <v>0</v>
      </c>
      <c r="C8" s="71">
        <v>0</v>
      </c>
      <c r="D8" s="72">
        <v>0</v>
      </c>
      <c r="E8" s="73">
        <v>0</v>
      </c>
      <c r="F8" s="71">
        <v>0</v>
      </c>
      <c r="G8" s="72">
        <v>0</v>
      </c>
      <c r="H8" s="73">
        <v>0</v>
      </c>
      <c r="I8" s="71">
        <v>200000</v>
      </c>
      <c r="J8" s="72">
        <v>0</v>
      </c>
      <c r="K8" s="73">
        <v>0</v>
      </c>
    </row>
    <row r="9" spans="1:11" ht="12.75" customHeight="1" x14ac:dyDescent="0.2">
      <c r="A9" s="169" t="s">
        <v>275</v>
      </c>
      <c r="B9" s="170">
        <v>0</v>
      </c>
      <c r="C9" s="71">
        <v>0</v>
      </c>
      <c r="D9" s="72">
        <v>0</v>
      </c>
      <c r="E9" s="73">
        <v>0</v>
      </c>
      <c r="F9" s="71">
        <v>0</v>
      </c>
      <c r="G9" s="72">
        <v>0</v>
      </c>
      <c r="H9" s="73">
        <v>0</v>
      </c>
      <c r="I9" s="71">
        <v>0</v>
      </c>
      <c r="J9" s="72">
        <v>0</v>
      </c>
      <c r="K9" s="73">
        <v>0</v>
      </c>
    </row>
    <row r="10" spans="1:11" ht="12.75" customHeight="1" x14ac:dyDescent="0.2">
      <c r="A10" s="169" t="s">
        <v>276</v>
      </c>
      <c r="B10" s="170">
        <v>0</v>
      </c>
      <c r="C10" s="71">
        <v>0</v>
      </c>
      <c r="D10" s="72">
        <v>0</v>
      </c>
      <c r="E10" s="73">
        <v>0</v>
      </c>
      <c r="F10" s="71">
        <v>0</v>
      </c>
      <c r="G10" s="72">
        <v>0</v>
      </c>
      <c r="H10" s="73">
        <v>0</v>
      </c>
      <c r="I10" s="71">
        <v>0</v>
      </c>
      <c r="J10" s="72">
        <v>0</v>
      </c>
      <c r="K10" s="73">
        <v>0</v>
      </c>
    </row>
    <row r="11" spans="1:11" ht="12.75" customHeight="1" x14ac:dyDescent="0.2">
      <c r="A11" s="168" t="s">
        <v>277</v>
      </c>
      <c r="B11" s="170">
        <v>0</v>
      </c>
      <c r="C11" s="71">
        <v>0</v>
      </c>
      <c r="D11" s="72">
        <v>0</v>
      </c>
      <c r="E11" s="73">
        <v>0</v>
      </c>
      <c r="F11" s="71">
        <v>0</v>
      </c>
      <c r="G11" s="72">
        <v>0</v>
      </c>
      <c r="H11" s="73">
        <v>0</v>
      </c>
      <c r="I11" s="71">
        <v>0</v>
      </c>
      <c r="J11" s="72">
        <v>0</v>
      </c>
      <c r="K11" s="73">
        <v>0</v>
      </c>
    </row>
    <row r="12" spans="1:11" ht="12.75" customHeight="1" x14ac:dyDescent="0.2">
      <c r="A12" s="169" t="s">
        <v>278</v>
      </c>
      <c r="B12" s="170">
        <v>0</v>
      </c>
      <c r="C12" s="71">
        <v>0</v>
      </c>
      <c r="D12" s="72">
        <v>0</v>
      </c>
      <c r="E12" s="73">
        <v>0</v>
      </c>
      <c r="F12" s="71">
        <v>0</v>
      </c>
      <c r="G12" s="72">
        <v>0</v>
      </c>
      <c r="H12" s="73">
        <v>0</v>
      </c>
      <c r="I12" s="71">
        <v>0</v>
      </c>
      <c r="J12" s="72">
        <v>0</v>
      </c>
      <c r="K12" s="73">
        <v>0</v>
      </c>
    </row>
    <row r="13" spans="1:11" ht="12.75" customHeight="1" x14ac:dyDescent="0.2">
      <c r="A13" s="169" t="s">
        <v>279</v>
      </c>
      <c r="B13" s="170">
        <v>0</v>
      </c>
      <c r="C13" s="71">
        <v>0</v>
      </c>
      <c r="D13" s="72">
        <v>0</v>
      </c>
      <c r="E13" s="73">
        <v>0</v>
      </c>
      <c r="F13" s="71">
        <v>105000</v>
      </c>
      <c r="G13" s="72">
        <v>105000</v>
      </c>
      <c r="H13" s="73">
        <v>0</v>
      </c>
      <c r="I13" s="71">
        <v>0</v>
      </c>
      <c r="J13" s="72">
        <v>0</v>
      </c>
      <c r="K13" s="73">
        <v>0</v>
      </c>
    </row>
    <row r="14" spans="1:11" ht="12.75" customHeight="1" x14ac:dyDescent="0.2">
      <c r="A14" s="169" t="s">
        <v>280</v>
      </c>
      <c r="B14" s="170">
        <v>0</v>
      </c>
      <c r="C14" s="71">
        <v>0</v>
      </c>
      <c r="D14" s="72">
        <v>0</v>
      </c>
      <c r="E14" s="73">
        <v>0</v>
      </c>
      <c r="F14" s="71">
        <v>70000</v>
      </c>
      <c r="G14" s="72">
        <v>70000</v>
      </c>
      <c r="H14" s="73">
        <v>0</v>
      </c>
      <c r="I14" s="71">
        <v>87799.61</v>
      </c>
      <c r="J14" s="72">
        <v>0</v>
      </c>
      <c r="K14" s="73">
        <v>0</v>
      </c>
    </row>
    <row r="15" spans="1:11" ht="12.75" customHeight="1" x14ac:dyDescent="0.2">
      <c r="A15" s="168" t="s">
        <v>281</v>
      </c>
      <c r="B15" s="170">
        <v>0</v>
      </c>
      <c r="C15" s="71">
        <v>0</v>
      </c>
      <c r="D15" s="72">
        <v>0</v>
      </c>
      <c r="E15" s="73">
        <v>0</v>
      </c>
      <c r="F15" s="71">
        <v>240961</v>
      </c>
      <c r="G15" s="72">
        <v>240961</v>
      </c>
      <c r="H15" s="73">
        <v>0</v>
      </c>
      <c r="I15" s="71">
        <v>235000</v>
      </c>
      <c r="J15" s="72">
        <v>0</v>
      </c>
      <c r="K15" s="73">
        <v>0</v>
      </c>
    </row>
    <row r="16" spans="1:11" ht="12.75" customHeight="1" x14ac:dyDescent="0.2">
      <c r="A16" s="169" t="s">
        <v>282</v>
      </c>
      <c r="B16" s="170">
        <v>0</v>
      </c>
      <c r="C16" s="71">
        <v>0</v>
      </c>
      <c r="D16" s="72">
        <v>0</v>
      </c>
      <c r="E16" s="73">
        <v>0</v>
      </c>
      <c r="F16" s="71">
        <v>500000</v>
      </c>
      <c r="G16" s="72">
        <v>500000</v>
      </c>
      <c r="H16" s="73">
        <v>0</v>
      </c>
      <c r="I16" s="71">
        <v>300000</v>
      </c>
      <c r="J16" s="72">
        <v>0</v>
      </c>
      <c r="K16" s="73">
        <v>0</v>
      </c>
    </row>
    <row r="17" spans="1:11" ht="12.75" customHeight="1" x14ac:dyDescent="0.2">
      <c r="A17" s="169" t="s">
        <v>283</v>
      </c>
      <c r="B17" s="170">
        <v>0</v>
      </c>
      <c r="C17" s="71">
        <v>0</v>
      </c>
      <c r="D17" s="72">
        <v>0</v>
      </c>
      <c r="E17" s="73">
        <v>0</v>
      </c>
      <c r="F17" s="71">
        <v>0</v>
      </c>
      <c r="G17" s="72">
        <v>0</v>
      </c>
      <c r="H17" s="73">
        <v>0</v>
      </c>
      <c r="I17" s="71">
        <v>0</v>
      </c>
      <c r="J17" s="72">
        <v>0</v>
      </c>
      <c r="K17" s="73">
        <v>0</v>
      </c>
    </row>
    <row r="18" spans="1:11" ht="12.75" customHeight="1" x14ac:dyDescent="0.2">
      <c r="A18" s="169" t="s">
        <v>284</v>
      </c>
      <c r="B18" s="170">
        <v>0</v>
      </c>
      <c r="C18" s="71">
        <v>0</v>
      </c>
      <c r="D18" s="72">
        <v>0</v>
      </c>
      <c r="E18" s="73">
        <v>0</v>
      </c>
      <c r="F18" s="71">
        <v>80000</v>
      </c>
      <c r="G18" s="72">
        <v>80000</v>
      </c>
      <c r="H18" s="73">
        <v>0</v>
      </c>
      <c r="I18" s="71">
        <v>30000</v>
      </c>
      <c r="J18" s="72">
        <v>0</v>
      </c>
      <c r="K18" s="73">
        <v>0</v>
      </c>
    </row>
    <row r="19" spans="1:11" ht="12.75" customHeight="1" x14ac:dyDescent="0.2">
      <c r="A19" s="169" t="s">
        <v>285</v>
      </c>
      <c r="B19" s="170">
        <v>0</v>
      </c>
      <c r="C19" s="71">
        <v>0</v>
      </c>
      <c r="D19" s="72">
        <v>0</v>
      </c>
      <c r="E19" s="73">
        <v>0</v>
      </c>
      <c r="F19" s="71">
        <v>100000</v>
      </c>
      <c r="G19" s="72">
        <v>100000</v>
      </c>
      <c r="H19" s="73">
        <v>0</v>
      </c>
      <c r="I19" s="71">
        <v>100000</v>
      </c>
      <c r="J19" s="72">
        <v>0</v>
      </c>
      <c r="K19" s="73">
        <v>0</v>
      </c>
    </row>
    <row r="20" spans="1:11" ht="12.75" customHeight="1" x14ac:dyDescent="0.2">
      <c r="A20" s="169" t="s">
        <v>286</v>
      </c>
      <c r="B20" s="170">
        <v>0</v>
      </c>
      <c r="C20" s="71">
        <v>0</v>
      </c>
      <c r="D20" s="72">
        <v>0</v>
      </c>
      <c r="E20" s="73">
        <v>0</v>
      </c>
      <c r="F20" s="71">
        <v>0</v>
      </c>
      <c r="G20" s="72">
        <v>0</v>
      </c>
      <c r="H20" s="73">
        <v>0</v>
      </c>
      <c r="I20" s="71">
        <v>0</v>
      </c>
      <c r="J20" s="72">
        <v>0</v>
      </c>
      <c r="K20" s="73">
        <v>0</v>
      </c>
    </row>
    <row r="21" spans="1:11" ht="12.75" customHeight="1" x14ac:dyDescent="0.2">
      <c r="A21" s="169" t="s">
        <v>287</v>
      </c>
      <c r="B21" s="170">
        <v>0</v>
      </c>
      <c r="C21" s="71">
        <v>0</v>
      </c>
      <c r="D21" s="72">
        <v>0</v>
      </c>
      <c r="E21" s="73">
        <v>0</v>
      </c>
      <c r="F21" s="71">
        <v>0</v>
      </c>
      <c r="G21" s="72">
        <v>0</v>
      </c>
      <c r="H21" s="73">
        <v>0</v>
      </c>
      <c r="I21" s="71">
        <v>0</v>
      </c>
      <c r="J21" s="72">
        <v>0</v>
      </c>
      <c r="K21" s="73">
        <v>0</v>
      </c>
    </row>
    <row r="22" spans="1:11" ht="12.75" customHeight="1" x14ac:dyDescent="0.2">
      <c r="A22" s="169" t="s">
        <v>288</v>
      </c>
      <c r="B22" s="170">
        <v>0</v>
      </c>
      <c r="C22" s="71">
        <v>0</v>
      </c>
      <c r="D22" s="72">
        <v>0</v>
      </c>
      <c r="E22" s="73">
        <v>0</v>
      </c>
      <c r="F22" s="71">
        <v>0</v>
      </c>
      <c r="G22" s="72">
        <v>0</v>
      </c>
      <c r="H22" s="73">
        <v>0</v>
      </c>
      <c r="I22" s="71">
        <v>0</v>
      </c>
      <c r="J22" s="72">
        <v>0</v>
      </c>
      <c r="K22" s="73">
        <v>0</v>
      </c>
    </row>
    <row r="23" spans="1:11" ht="12.75" customHeight="1" x14ac:dyDescent="0.2">
      <c r="A23" s="169" t="s">
        <v>289</v>
      </c>
      <c r="B23" s="170">
        <v>0</v>
      </c>
      <c r="C23" s="71">
        <v>0</v>
      </c>
      <c r="D23" s="72">
        <v>0</v>
      </c>
      <c r="E23" s="73">
        <v>0</v>
      </c>
      <c r="F23" s="71">
        <v>121026.2</v>
      </c>
      <c r="G23" s="72">
        <v>121026.2</v>
      </c>
      <c r="H23" s="73">
        <v>0</v>
      </c>
      <c r="I23" s="71">
        <v>30000</v>
      </c>
      <c r="J23" s="72">
        <v>0</v>
      </c>
      <c r="K23" s="73">
        <v>0</v>
      </c>
    </row>
    <row r="24" spans="1:11" ht="12.75" customHeight="1" x14ac:dyDescent="0.2">
      <c r="A24" s="497" t="s">
        <v>290</v>
      </c>
      <c r="B24" s="498">
        <v>0</v>
      </c>
      <c r="C24" s="171">
        <v>0</v>
      </c>
      <c r="D24" s="172">
        <v>0</v>
      </c>
      <c r="E24" s="173">
        <v>0</v>
      </c>
      <c r="F24" s="171">
        <v>50000</v>
      </c>
      <c r="G24" s="172">
        <v>50000</v>
      </c>
      <c r="H24" s="173">
        <v>0</v>
      </c>
      <c r="I24" s="171">
        <v>60000</v>
      </c>
      <c r="J24" s="172">
        <v>0</v>
      </c>
      <c r="K24" s="173">
        <v>0</v>
      </c>
    </row>
    <row r="25" spans="1:11" ht="12.75" customHeight="1" x14ac:dyDescent="0.2">
      <c r="A25" s="162" t="s">
        <v>270</v>
      </c>
      <c r="B25" s="163"/>
      <c r="C25" s="174"/>
      <c r="D25" s="174"/>
      <c r="E25" s="174"/>
      <c r="F25" s="175"/>
      <c r="G25" s="175"/>
      <c r="H25" s="175"/>
      <c r="I25" s="175"/>
      <c r="J25" s="175"/>
      <c r="K25" s="175"/>
    </row>
    <row r="26" spans="1:11" ht="12.75" customHeight="1" x14ac:dyDescent="0.2">
      <c r="A26" s="99" t="s">
        <v>271</v>
      </c>
      <c r="B26" s="164"/>
    </row>
    <row r="27" spans="1:11" x14ac:dyDescent="0.2">
      <c r="A27" s="165"/>
      <c r="B27" s="165"/>
    </row>
  </sheetData>
  <mergeCells count="13">
    <mergeCell ref="I3:I4"/>
    <mergeCell ref="J3:J4"/>
    <mergeCell ref="K3:K4"/>
    <mergeCell ref="A2:A4"/>
    <mergeCell ref="B2:B4"/>
    <mergeCell ref="F2:H2"/>
    <mergeCell ref="I2:K2"/>
    <mergeCell ref="C3:C4"/>
    <mergeCell ref="D3:D4"/>
    <mergeCell ref="E3:E4"/>
    <mergeCell ref="F3:F4"/>
    <mergeCell ref="G3:G4"/>
    <mergeCell ref="H3: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selection activeCell="E30" sqref="E30"/>
    </sheetView>
  </sheetViews>
  <sheetFormatPr defaultColWidth="9.109375" defaultRowHeight="10.199999999999999" x14ac:dyDescent="0.2"/>
  <cols>
    <col min="1" max="2" width="25.6640625" style="2" customWidth="1"/>
    <col min="3" max="3" width="3.109375" style="2" customWidth="1"/>
    <col min="4" max="12" width="8.6640625" style="2" customWidth="1"/>
    <col min="13" max="16384" width="9.109375" style="2"/>
  </cols>
  <sheetData>
    <row r="1" spans="1:12" ht="13.8" x14ac:dyDescent="0.3">
      <c r="A1" s="1" t="str">
        <f>_MEB7</f>
        <v>Buffalo City Development Agency - Supporting Table SD2 Financial and non-financial indicators</v>
      </c>
      <c r="B1" s="62"/>
      <c r="C1" s="62"/>
    </row>
    <row r="2" spans="1:12" ht="20.399999999999999" x14ac:dyDescent="0.2">
      <c r="A2" s="467" t="s">
        <v>291</v>
      </c>
      <c r="B2" s="457" t="s">
        <v>292</v>
      </c>
      <c r="C2" s="457" t="str">
        <f>head27</f>
        <v>Ref</v>
      </c>
      <c r="D2" s="4" t="str">
        <f>head1b</f>
        <v>2017/18</v>
      </c>
      <c r="E2" s="5" t="str">
        <f>head1A</f>
        <v>2018/19</v>
      </c>
      <c r="F2" s="6" t="str">
        <f>Head1</f>
        <v>2019/20</v>
      </c>
      <c r="G2" s="445" t="str">
        <f>Head2</f>
        <v>Current Year 2020/21</v>
      </c>
      <c r="H2" s="446"/>
      <c r="I2" s="447"/>
      <c r="J2" s="7" t="str">
        <f>Head3a</f>
        <v>Medium Term Revenue and Expenditure Framework</v>
      </c>
      <c r="K2" s="8"/>
      <c r="L2" s="9"/>
    </row>
    <row r="3" spans="1:12" x14ac:dyDescent="0.2">
      <c r="A3" s="468"/>
      <c r="B3" s="458"/>
      <c r="C3" s="458"/>
      <c r="D3" s="460" t="str">
        <f>Head5</f>
        <v>Audited Outcome</v>
      </c>
      <c r="E3" s="462" t="str">
        <f>Head5</f>
        <v>Audited Outcome</v>
      </c>
      <c r="F3" s="455" t="str">
        <f>Head5</f>
        <v>Audited Outcome</v>
      </c>
      <c r="G3" s="451" t="str">
        <f>Head6</f>
        <v>Original Budget</v>
      </c>
      <c r="H3" s="453" t="str">
        <f>Head7</f>
        <v>Adjusted Budget</v>
      </c>
      <c r="I3" s="455" t="str">
        <f>Head8</f>
        <v>Full Year Forecast</v>
      </c>
      <c r="J3" s="451" t="str">
        <f>Head9</f>
        <v>Budget Year 2021/22</v>
      </c>
      <c r="K3" s="453" t="str">
        <f>Head10</f>
        <v>Budget Year +1 2022/23</v>
      </c>
      <c r="L3" s="455" t="str">
        <f>Head11</f>
        <v>Budget Year +2 2023/24</v>
      </c>
    </row>
    <row r="4" spans="1:12" x14ac:dyDescent="0.2">
      <c r="A4" s="103"/>
      <c r="B4" s="104"/>
      <c r="C4" s="104"/>
      <c r="D4" s="461"/>
      <c r="E4" s="463"/>
      <c r="F4" s="456"/>
      <c r="G4" s="452"/>
      <c r="H4" s="454"/>
      <c r="I4" s="456"/>
      <c r="J4" s="452"/>
      <c r="K4" s="454"/>
      <c r="L4" s="456"/>
    </row>
    <row r="5" spans="1:12" ht="12.75" customHeight="1" x14ac:dyDescent="0.2">
      <c r="A5" s="176" t="s">
        <v>293</v>
      </c>
      <c r="B5" s="177"/>
      <c r="C5" s="178"/>
      <c r="D5" s="179"/>
      <c r="E5" s="180"/>
      <c r="F5" s="181"/>
      <c r="G5" s="179"/>
      <c r="H5" s="180"/>
      <c r="I5" s="181"/>
      <c r="J5" s="182"/>
      <c r="K5" s="180"/>
      <c r="L5" s="181"/>
    </row>
    <row r="6" spans="1:12" x14ac:dyDescent="0.2">
      <c r="A6" s="183" t="s">
        <v>294</v>
      </c>
      <c r="B6" s="177"/>
      <c r="C6" s="184"/>
      <c r="D6" s="185"/>
      <c r="E6" s="186"/>
      <c r="F6" s="187"/>
      <c r="G6" s="185"/>
      <c r="H6" s="186"/>
      <c r="I6" s="187"/>
      <c r="J6" s="188"/>
      <c r="K6" s="189"/>
      <c r="L6" s="190"/>
    </row>
    <row r="7" spans="1:12" ht="20.399999999999999" x14ac:dyDescent="0.2">
      <c r="A7" s="183" t="s">
        <v>295</v>
      </c>
      <c r="B7" s="177" t="s">
        <v>296</v>
      </c>
      <c r="C7" s="178"/>
      <c r="D7" s="191">
        <f>IF(ISERROR((D48+D49)/D50),0,((D48+D49)/D50))</f>
        <v>0</v>
      </c>
      <c r="E7" s="192">
        <f t="shared" ref="E7:L7" si="0">IF(ISERROR((E48+E49)/E50),0,((E48+E49)/E50))</f>
        <v>0</v>
      </c>
      <c r="F7" s="193">
        <f t="shared" si="0"/>
        <v>0</v>
      </c>
      <c r="G7" s="191">
        <f t="shared" si="0"/>
        <v>0</v>
      </c>
      <c r="H7" s="192">
        <f t="shared" si="0"/>
        <v>0</v>
      </c>
      <c r="I7" s="193">
        <f t="shared" si="0"/>
        <v>0</v>
      </c>
      <c r="J7" s="194">
        <f t="shared" si="0"/>
        <v>0</v>
      </c>
      <c r="K7" s="195">
        <f t="shared" si="0"/>
        <v>0</v>
      </c>
      <c r="L7" s="196">
        <f t="shared" si="0"/>
        <v>0</v>
      </c>
    </row>
    <row r="8" spans="1:12" ht="20.399999999999999" x14ac:dyDescent="0.2">
      <c r="A8" s="183" t="s">
        <v>297</v>
      </c>
      <c r="B8" s="177" t="s">
        <v>298</v>
      </c>
      <c r="C8" s="178"/>
      <c r="D8" s="182">
        <f>IF(ISERROR(D51/(D52-D53-D54)),0,(D51/(D52-D53-D54)))</f>
        <v>0</v>
      </c>
      <c r="E8" s="197">
        <f t="shared" ref="E8:L8" si="1">IF(ISERROR(E51/(E52-E53-E54)),0,(E51/(E52-E53-E54)))</f>
        <v>0</v>
      </c>
      <c r="F8" s="198">
        <f t="shared" si="1"/>
        <v>0</v>
      </c>
      <c r="G8" s="182">
        <f t="shared" si="1"/>
        <v>0</v>
      </c>
      <c r="H8" s="197">
        <f t="shared" si="1"/>
        <v>0</v>
      </c>
      <c r="I8" s="198">
        <f t="shared" si="1"/>
        <v>0</v>
      </c>
      <c r="J8" s="182">
        <f t="shared" si="1"/>
        <v>0</v>
      </c>
      <c r="K8" s="197">
        <f t="shared" si="1"/>
        <v>0</v>
      </c>
      <c r="L8" s="198">
        <f t="shared" si="1"/>
        <v>0</v>
      </c>
    </row>
    <row r="9" spans="1:12" ht="12.75" customHeight="1" x14ac:dyDescent="0.2">
      <c r="A9" s="176" t="s">
        <v>299</v>
      </c>
      <c r="B9" s="177"/>
      <c r="C9" s="178"/>
      <c r="D9" s="179"/>
      <c r="E9" s="180"/>
      <c r="F9" s="181"/>
      <c r="G9" s="179"/>
      <c r="H9" s="180"/>
      <c r="I9" s="181"/>
      <c r="J9" s="179"/>
      <c r="K9" s="180"/>
      <c r="L9" s="181"/>
    </row>
    <row r="10" spans="1:12" x14ac:dyDescent="0.2">
      <c r="A10" s="183" t="s">
        <v>300</v>
      </c>
      <c r="B10" s="177" t="s">
        <v>301</v>
      </c>
      <c r="C10" s="178"/>
      <c r="D10" s="191">
        <f>IF(ISERROR(D57/D56),0,(D57/D56))</f>
        <v>0</v>
      </c>
      <c r="E10" s="192">
        <f t="shared" ref="E10:L10" si="2">IF(ISERROR(E57/E56),0,(E57/E56))</f>
        <v>0</v>
      </c>
      <c r="F10" s="193">
        <f t="shared" si="2"/>
        <v>0</v>
      </c>
      <c r="G10" s="191">
        <f t="shared" si="2"/>
        <v>0</v>
      </c>
      <c r="H10" s="192">
        <f t="shared" si="2"/>
        <v>0</v>
      </c>
      <c r="I10" s="193">
        <f t="shared" si="2"/>
        <v>0</v>
      </c>
      <c r="J10" s="191">
        <f t="shared" si="2"/>
        <v>0</v>
      </c>
      <c r="K10" s="192">
        <f t="shared" si="2"/>
        <v>0</v>
      </c>
      <c r="L10" s="193">
        <f t="shared" si="2"/>
        <v>0</v>
      </c>
    </row>
    <row r="11" spans="1:12" ht="12.75" customHeight="1" x14ac:dyDescent="0.2">
      <c r="A11" s="176" t="s">
        <v>302</v>
      </c>
      <c r="B11" s="177"/>
      <c r="C11" s="178"/>
      <c r="D11" s="179"/>
      <c r="E11" s="180"/>
      <c r="F11" s="181"/>
      <c r="G11" s="179"/>
      <c r="H11" s="180"/>
      <c r="I11" s="181"/>
      <c r="J11" s="179"/>
      <c r="K11" s="180"/>
      <c r="L11" s="181"/>
    </row>
    <row r="12" spans="1:12" ht="12.75" customHeight="1" x14ac:dyDescent="0.2">
      <c r="A12" s="183" t="s">
        <v>303</v>
      </c>
      <c r="B12" s="177" t="s">
        <v>304</v>
      </c>
      <c r="C12" s="199"/>
      <c r="D12" s="200">
        <f>IF(ISERROR(D58/D59),0,(D58/D59))</f>
        <v>0</v>
      </c>
      <c r="E12" s="201">
        <f t="shared" ref="E12:L12" si="3">IF(ISERROR(E58/E59),0,(E58/E59))</f>
        <v>0</v>
      </c>
      <c r="F12" s="202">
        <f t="shared" si="3"/>
        <v>0</v>
      </c>
      <c r="G12" s="200">
        <f t="shared" si="3"/>
        <v>0</v>
      </c>
      <c r="H12" s="201">
        <f t="shared" si="3"/>
        <v>0</v>
      </c>
      <c r="I12" s="202">
        <f t="shared" si="3"/>
        <v>0</v>
      </c>
      <c r="J12" s="200">
        <f t="shared" si="3"/>
        <v>0</v>
      </c>
      <c r="K12" s="201">
        <f t="shared" si="3"/>
        <v>0</v>
      </c>
      <c r="L12" s="202">
        <f t="shared" si="3"/>
        <v>0</v>
      </c>
    </row>
    <row r="13" spans="1:12" ht="20.399999999999999" x14ac:dyDescent="0.2">
      <c r="A13" s="183" t="s">
        <v>305</v>
      </c>
      <c r="B13" s="177" t="s">
        <v>306</v>
      </c>
      <c r="C13" s="178"/>
      <c r="D13" s="200">
        <f>IF(ISERROR((D58-D60)/D59),0,((D58-D60)/D59))</f>
        <v>0</v>
      </c>
      <c r="E13" s="201">
        <f t="shared" ref="E13:L13" si="4">IF(ISERROR((E58-E60)/E59),0,((E58-E60)/E59))</f>
        <v>0</v>
      </c>
      <c r="F13" s="202">
        <f t="shared" si="4"/>
        <v>0</v>
      </c>
      <c r="G13" s="200">
        <f t="shared" si="4"/>
        <v>0</v>
      </c>
      <c r="H13" s="201">
        <f t="shared" si="4"/>
        <v>0</v>
      </c>
      <c r="I13" s="202">
        <f t="shared" si="4"/>
        <v>0</v>
      </c>
      <c r="J13" s="200">
        <f t="shared" si="4"/>
        <v>0</v>
      </c>
      <c r="K13" s="201">
        <f t="shared" si="4"/>
        <v>0</v>
      </c>
      <c r="L13" s="202">
        <f t="shared" si="4"/>
        <v>0</v>
      </c>
    </row>
    <row r="14" spans="1:12" ht="12.75" customHeight="1" x14ac:dyDescent="0.2">
      <c r="A14" s="183" t="s">
        <v>307</v>
      </c>
      <c r="B14" s="177" t="s">
        <v>308</v>
      </c>
      <c r="C14" s="178"/>
      <c r="D14" s="200">
        <f>IF(ISERROR(D61/D59),0,(D61/D59))</f>
        <v>0</v>
      </c>
      <c r="E14" s="201">
        <f t="shared" ref="E14:L14" si="5">IF(ISERROR(E61/E59),0,(E61/E59))</f>
        <v>0</v>
      </c>
      <c r="F14" s="202">
        <f t="shared" si="5"/>
        <v>0</v>
      </c>
      <c r="G14" s="200">
        <f t="shared" si="5"/>
        <v>0</v>
      </c>
      <c r="H14" s="201">
        <f t="shared" si="5"/>
        <v>0</v>
      </c>
      <c r="I14" s="202">
        <f t="shared" si="5"/>
        <v>0</v>
      </c>
      <c r="J14" s="203">
        <f t="shared" si="5"/>
        <v>0</v>
      </c>
      <c r="K14" s="204">
        <f t="shared" si="5"/>
        <v>0</v>
      </c>
      <c r="L14" s="205">
        <f t="shared" si="5"/>
        <v>0</v>
      </c>
    </row>
    <row r="15" spans="1:12" ht="12.75" customHeight="1" x14ac:dyDescent="0.2">
      <c r="A15" s="176" t="s">
        <v>309</v>
      </c>
      <c r="B15" s="177"/>
      <c r="C15" s="178"/>
      <c r="D15" s="179"/>
      <c r="E15" s="180"/>
      <c r="F15" s="181"/>
      <c r="G15" s="179"/>
      <c r="H15" s="180"/>
      <c r="I15" s="181"/>
      <c r="J15" s="179"/>
      <c r="K15" s="180"/>
      <c r="L15" s="181"/>
    </row>
    <row r="16" spans="1:12" ht="20.399999999999999" x14ac:dyDescent="0.2">
      <c r="A16" s="183" t="s">
        <v>310</v>
      </c>
      <c r="B16" s="177" t="s">
        <v>311</v>
      </c>
      <c r="C16" s="178"/>
      <c r="D16" s="206"/>
      <c r="E16" s="207">
        <f>IF(ISERROR(E62/E63),0,(E62/E63))</f>
        <v>0</v>
      </c>
      <c r="F16" s="208">
        <f t="shared" ref="F16:L16" si="6">IF(ISERROR(F62/F63),0,(F62/F63))</f>
        <v>0</v>
      </c>
      <c r="G16" s="209">
        <f t="shared" si="6"/>
        <v>0</v>
      </c>
      <c r="H16" s="207">
        <f t="shared" si="6"/>
        <v>0</v>
      </c>
      <c r="I16" s="208">
        <f t="shared" si="6"/>
        <v>0</v>
      </c>
      <c r="J16" s="209">
        <f t="shared" si="6"/>
        <v>0</v>
      </c>
      <c r="K16" s="207">
        <f t="shared" si="6"/>
        <v>0</v>
      </c>
      <c r="L16" s="208">
        <f t="shared" si="6"/>
        <v>0</v>
      </c>
    </row>
    <row r="17" spans="1:12" ht="25.5" customHeight="1" x14ac:dyDescent="0.2">
      <c r="A17" s="183" t="s">
        <v>312</v>
      </c>
      <c r="B17" s="177"/>
      <c r="C17" s="178"/>
      <c r="D17" s="210">
        <f>IF(ISERROR(('[2]D5-CFlow'!C6+'[2]D5-CFlow'!C7)/SUM('[2]D2-FinPerf'!C5:C10)),0,(('[2]D5-CFlow'!C6+'[2]D5-CFlow'!C7)/SUM('[2]D2-FinPerf'!C5:C10)))</f>
        <v>0</v>
      </c>
      <c r="E17" s="211">
        <f>IF(ISERROR(('[2]D5-CFlow'!D6+'[2]D5-CFlow'!D7)/SUM('[2]D2-FinPerf'!D5:D10)),0,(('[2]D5-CFlow'!D6+'[2]D5-CFlow'!D7)/SUM('[2]D2-FinPerf'!D5:D10)))</f>
        <v>0</v>
      </c>
      <c r="F17" s="212">
        <f>IF(ISERROR(('[2]D5-CFlow'!E6+'[2]D5-CFlow'!E7)/SUM('[2]D2-FinPerf'!E5:E10)),0,(('[2]D5-CFlow'!E6+'[2]D5-CFlow'!E7)/SUM('[2]D2-FinPerf'!E5:E10)))</f>
        <v>0</v>
      </c>
      <c r="G17" s="210">
        <f>IF(ISERROR(('[2]D5-CFlow'!F6+'[2]D5-CFlow'!F7)/SUM('[2]D2-FinPerf'!F5:F10)),0,(('[2]D5-CFlow'!F6+'[2]D5-CFlow'!F7)/SUM('[2]D2-FinPerf'!F5:F10)))</f>
        <v>0</v>
      </c>
      <c r="H17" s="211">
        <f>IF(ISERROR(('[2]D5-CFlow'!G6+'[2]D5-CFlow'!G7)/SUM('[2]D2-FinPerf'!G5:G10)),0,(('[2]D5-CFlow'!G6+'[2]D5-CFlow'!G7)/SUM('[2]D2-FinPerf'!G5:G10)))</f>
        <v>0</v>
      </c>
      <c r="I17" s="212">
        <f>IF(ISERROR(('[2]D5-CFlow'!H6+'[2]D5-CFlow'!H7)/SUM('[2]D2-FinPerf'!H5:H10)),0,(('[2]D5-CFlow'!H6+'[2]D5-CFlow'!H7)/SUM('[2]D2-FinPerf'!H5:H10)))</f>
        <v>0</v>
      </c>
      <c r="J17" s="210">
        <f>IF(ISERROR(('[2]D5-CFlow'!I6+'[2]D5-CFlow'!I7)/SUM('[2]D2-FinPerf'!I5:I10)),0,(('[2]D5-CFlow'!I6+'[2]D5-CFlow'!I7)/SUM('[2]D2-FinPerf'!I5:I10)))</f>
        <v>0</v>
      </c>
      <c r="K17" s="211">
        <f>IF(ISERROR(('[2]D5-CFlow'!J6+'[2]D5-CFlow'!J7)/SUM('[2]D2-FinPerf'!J5:J10)),0,(('[2]D5-CFlow'!J6+'[2]D5-CFlow'!J7)/SUM('[2]D2-FinPerf'!J5:J10)))</f>
        <v>0</v>
      </c>
      <c r="L17" s="212">
        <f>IF(ISERROR(('[2]D5-CFlow'!K6+'[2]D5-CFlow'!K7)/SUM('[2]D2-FinPerf'!K5:K10)),0,(('[2]D5-CFlow'!K6+'[2]D5-CFlow'!K7)/SUM('[2]D2-FinPerf'!K5:K10)))</f>
        <v>0</v>
      </c>
    </row>
    <row r="18" spans="1:12" x14ac:dyDescent="0.2">
      <c r="A18" s="183" t="s">
        <v>313</v>
      </c>
      <c r="B18" s="177" t="s">
        <v>314</v>
      </c>
      <c r="C18" s="178"/>
      <c r="D18" s="191">
        <f>IF(ISERROR(D64/D65),0,(D64/D65))</f>
        <v>0</v>
      </c>
      <c r="E18" s="192">
        <f t="shared" ref="E18:L18" si="7">IF(ISERROR(E64/E65),0,(E64/E65))</f>
        <v>0</v>
      </c>
      <c r="F18" s="193">
        <f t="shared" si="7"/>
        <v>0</v>
      </c>
      <c r="G18" s="191">
        <f t="shared" si="7"/>
        <v>0</v>
      </c>
      <c r="H18" s="192">
        <f t="shared" si="7"/>
        <v>0</v>
      </c>
      <c r="I18" s="193">
        <f t="shared" si="7"/>
        <v>0</v>
      </c>
      <c r="J18" s="191">
        <f t="shared" si="7"/>
        <v>0</v>
      </c>
      <c r="K18" s="192">
        <f t="shared" si="7"/>
        <v>0</v>
      </c>
      <c r="L18" s="193">
        <f t="shared" si="7"/>
        <v>0</v>
      </c>
    </row>
    <row r="19" spans="1:12" ht="20.399999999999999" x14ac:dyDescent="0.2">
      <c r="A19" s="183" t="s">
        <v>315</v>
      </c>
      <c r="B19" s="177" t="s">
        <v>316</v>
      </c>
      <c r="C19" s="178"/>
      <c r="D19" s="213">
        <v>0</v>
      </c>
      <c r="E19" s="214"/>
      <c r="F19" s="215"/>
      <c r="G19" s="213"/>
      <c r="H19" s="214"/>
      <c r="I19" s="215"/>
      <c r="J19" s="213"/>
      <c r="K19" s="214"/>
      <c r="L19" s="215"/>
    </row>
    <row r="20" spans="1:12" ht="12.75" customHeight="1" x14ac:dyDescent="0.2">
      <c r="A20" s="176" t="s">
        <v>317</v>
      </c>
      <c r="B20" s="177"/>
      <c r="C20" s="178"/>
      <c r="D20" s="179"/>
      <c r="E20" s="180"/>
      <c r="F20" s="181"/>
      <c r="G20" s="179"/>
      <c r="H20" s="180"/>
      <c r="I20" s="181"/>
      <c r="J20" s="179"/>
      <c r="K20" s="180"/>
      <c r="L20" s="181"/>
    </row>
    <row r="21" spans="1:12" ht="20.399999999999999" x14ac:dyDescent="0.2">
      <c r="A21" s="183" t="s">
        <v>318</v>
      </c>
      <c r="B21" s="177" t="s">
        <v>319</v>
      </c>
      <c r="C21" s="178"/>
      <c r="D21" s="213"/>
      <c r="E21" s="214"/>
      <c r="F21" s="215"/>
      <c r="G21" s="213"/>
      <c r="H21" s="214"/>
      <c r="I21" s="215"/>
      <c r="J21" s="213"/>
      <c r="K21" s="214"/>
      <c r="L21" s="215"/>
    </row>
    <row r="22" spans="1:12" x14ac:dyDescent="0.2">
      <c r="A22" s="183" t="s">
        <v>320</v>
      </c>
      <c r="B22" s="177"/>
      <c r="C22" s="178"/>
      <c r="D22" s="210">
        <f>IF(ISERROR(D75/'[2]D5-CFlow'!C41), 0, (D75/'[2]D5-CFlow'!C41))</f>
        <v>0</v>
      </c>
      <c r="E22" s="211">
        <f>IF(ISERROR(E75/'[2]D5-CFlow'!D41), 0, (E75/'[2]D5-CFlow'!D41))</f>
        <v>0</v>
      </c>
      <c r="F22" s="216">
        <f>IF(ISERROR(F75/'[2]D5-CFlow'!E41), 0, (F75/'[2]D5-CFlow'!E41))</f>
        <v>0</v>
      </c>
      <c r="G22" s="217">
        <f>IF(ISERROR(G75/'[2]D5-CFlow'!F41), 0, (G75/'[2]D5-CFlow'!F41))</f>
        <v>0</v>
      </c>
      <c r="H22" s="211">
        <f>IF(ISERROR(H75/'[2]D5-CFlow'!G41), 0, (H75/'[2]D5-CFlow'!G41))</f>
        <v>0</v>
      </c>
      <c r="I22" s="216">
        <f>IF(ISERROR(I75/'[2]D5-CFlow'!H41), 0, (I75/'[2]D5-CFlow'!H41))</f>
        <v>0</v>
      </c>
      <c r="J22" s="210">
        <f>IF(ISERROR(J75/'[2]D5-CFlow'!I41), 0, (J75/'[2]D5-CFlow'!I41))</f>
        <v>0</v>
      </c>
      <c r="K22" s="211">
        <f>IF(ISERROR(K75/'[2]D5-CFlow'!J41), 0, (K75/'[2]D5-CFlow'!J41))</f>
        <v>0</v>
      </c>
      <c r="L22" s="216">
        <f>IF(ISERROR(L75/'[2]D5-CFlow'!K41), 0, (L75/'[2]D5-CFlow'!K41))</f>
        <v>0</v>
      </c>
    </row>
    <row r="23" spans="1:12" x14ac:dyDescent="0.2">
      <c r="A23" s="183"/>
      <c r="B23" s="177"/>
      <c r="C23" s="178"/>
      <c r="D23" s="194"/>
      <c r="E23" s="195"/>
      <c r="F23" s="196"/>
      <c r="G23" s="194"/>
      <c r="H23" s="195"/>
      <c r="I23" s="196"/>
      <c r="J23" s="194"/>
      <c r="K23" s="195"/>
      <c r="L23" s="196"/>
    </row>
    <row r="24" spans="1:12" ht="12.75" customHeight="1" x14ac:dyDescent="0.2">
      <c r="A24" s="176" t="s">
        <v>321</v>
      </c>
      <c r="B24" s="177"/>
      <c r="C24" s="178"/>
      <c r="D24" s="179"/>
      <c r="E24" s="180"/>
      <c r="F24" s="181"/>
      <c r="G24" s="179"/>
      <c r="H24" s="180"/>
      <c r="I24" s="181"/>
      <c r="J24" s="179"/>
      <c r="K24" s="180"/>
      <c r="L24" s="181"/>
    </row>
    <row r="25" spans="1:12" x14ac:dyDescent="0.2">
      <c r="A25" s="183" t="s">
        <v>322</v>
      </c>
      <c r="B25" s="177" t="s">
        <v>323</v>
      </c>
      <c r="C25" s="178"/>
      <c r="D25" s="213"/>
      <c r="E25" s="214"/>
      <c r="F25" s="215"/>
      <c r="G25" s="213"/>
      <c r="H25" s="214"/>
      <c r="I25" s="215"/>
      <c r="J25" s="213"/>
      <c r="K25" s="214"/>
      <c r="L25" s="215"/>
    </row>
    <row r="26" spans="1:12" ht="12.75" customHeight="1" x14ac:dyDescent="0.2">
      <c r="A26" s="176" t="s">
        <v>324</v>
      </c>
      <c r="B26" s="177"/>
      <c r="C26" s="178"/>
      <c r="D26" s="179"/>
      <c r="E26" s="180"/>
      <c r="F26" s="181"/>
      <c r="G26" s="179"/>
      <c r="H26" s="180"/>
      <c r="I26" s="181"/>
      <c r="J26" s="179"/>
      <c r="K26" s="180"/>
      <c r="L26" s="181"/>
    </row>
    <row r="27" spans="1:12" x14ac:dyDescent="0.2">
      <c r="A27" s="464" t="s">
        <v>325</v>
      </c>
      <c r="B27" s="218" t="s">
        <v>326</v>
      </c>
      <c r="C27" s="199">
        <v>1</v>
      </c>
      <c r="D27" s="213"/>
      <c r="E27" s="214"/>
      <c r="F27" s="215"/>
      <c r="G27" s="213"/>
      <c r="H27" s="214"/>
      <c r="I27" s="215"/>
      <c r="J27" s="213"/>
      <c r="K27" s="214"/>
      <c r="L27" s="215"/>
    </row>
    <row r="28" spans="1:12" x14ac:dyDescent="0.2">
      <c r="A28" s="464"/>
      <c r="B28" s="218" t="s">
        <v>327</v>
      </c>
      <c r="C28" s="199"/>
      <c r="D28" s="213"/>
      <c r="E28" s="214"/>
      <c r="F28" s="215"/>
      <c r="G28" s="213"/>
      <c r="H28" s="214"/>
      <c r="I28" s="215"/>
      <c r="J28" s="213"/>
      <c r="K28" s="214"/>
      <c r="L28" s="215"/>
    </row>
    <row r="29" spans="1:12" ht="20.399999999999999" x14ac:dyDescent="0.2">
      <c r="A29" s="465"/>
      <c r="B29" s="219" t="s">
        <v>328</v>
      </c>
      <c r="C29" s="199"/>
      <c r="D29" s="213"/>
      <c r="E29" s="214"/>
      <c r="F29" s="215"/>
      <c r="G29" s="213"/>
      <c r="H29" s="214"/>
      <c r="I29" s="215"/>
      <c r="J29" s="213"/>
      <c r="K29" s="214"/>
      <c r="L29" s="215"/>
    </row>
    <row r="30" spans="1:12" x14ac:dyDescent="0.2">
      <c r="A30" s="466" t="s">
        <v>329</v>
      </c>
      <c r="B30" s="220" t="s">
        <v>330</v>
      </c>
      <c r="C30" s="199"/>
      <c r="D30" s="213"/>
      <c r="E30" s="214"/>
      <c r="F30" s="215"/>
      <c r="G30" s="213"/>
      <c r="H30" s="214"/>
      <c r="I30" s="215"/>
      <c r="J30" s="213"/>
      <c r="K30" s="214"/>
      <c r="L30" s="215"/>
    </row>
    <row r="31" spans="1:12" x14ac:dyDescent="0.2">
      <c r="A31" s="464"/>
      <c r="B31" s="218" t="s">
        <v>327</v>
      </c>
      <c r="C31" s="199"/>
      <c r="D31" s="213"/>
      <c r="E31" s="214"/>
      <c r="F31" s="215"/>
      <c r="G31" s="213"/>
      <c r="H31" s="214"/>
      <c r="I31" s="215"/>
      <c r="J31" s="213"/>
      <c r="K31" s="214"/>
      <c r="L31" s="215"/>
    </row>
    <row r="32" spans="1:12" ht="20.399999999999999" x14ac:dyDescent="0.2">
      <c r="A32" s="465"/>
      <c r="B32" s="219" t="s">
        <v>328</v>
      </c>
      <c r="C32" s="199"/>
      <c r="D32" s="213"/>
      <c r="E32" s="214"/>
      <c r="F32" s="215"/>
      <c r="G32" s="213"/>
      <c r="H32" s="214"/>
      <c r="I32" s="215"/>
      <c r="J32" s="213"/>
      <c r="K32" s="214"/>
      <c r="L32" s="215"/>
    </row>
    <row r="33" spans="1:12" ht="20.399999999999999" x14ac:dyDescent="0.2">
      <c r="A33" s="183" t="s">
        <v>8</v>
      </c>
      <c r="B33" s="177" t="s">
        <v>331</v>
      </c>
      <c r="C33" s="178"/>
      <c r="D33" s="210">
        <f>IF(ISERROR(D66/D65),0,(D66/D65))</f>
        <v>0</v>
      </c>
      <c r="E33" s="211">
        <f t="shared" ref="E33:L33" si="8">IF(ISERROR(E66/E65),0,(E66/E65))</f>
        <v>0</v>
      </c>
      <c r="F33" s="212">
        <f t="shared" si="8"/>
        <v>0</v>
      </c>
      <c r="G33" s="209">
        <f t="shared" si="8"/>
        <v>0</v>
      </c>
      <c r="H33" s="195">
        <f t="shared" si="8"/>
        <v>0</v>
      </c>
      <c r="I33" s="196">
        <f t="shared" si="8"/>
        <v>0</v>
      </c>
      <c r="J33" s="209">
        <f t="shared" si="8"/>
        <v>0</v>
      </c>
      <c r="K33" s="207">
        <f t="shared" si="8"/>
        <v>0</v>
      </c>
      <c r="L33" s="208">
        <f t="shared" si="8"/>
        <v>0</v>
      </c>
    </row>
    <row r="34" spans="1:12" ht="20.399999999999999" x14ac:dyDescent="0.2">
      <c r="A34" s="183" t="s">
        <v>332</v>
      </c>
      <c r="B34" s="218" t="s">
        <v>333</v>
      </c>
      <c r="C34" s="178"/>
      <c r="D34" s="210">
        <f>IF(ISERROR([2]SD4!C56/'[2]D2-FinPerf'!C21),0,([2]SD4!C56/'[2]D2-FinPerf'!C21))</f>
        <v>0</v>
      </c>
      <c r="E34" s="211">
        <f>IF(ISERROR([2]SD4!D56/'[2]D2-FinPerf'!D21),0,([2]SD4!D56/'[2]D2-FinPerf'!D21))</f>
        <v>0</v>
      </c>
      <c r="F34" s="216">
        <f>IF(ISERROR([2]SD4!E56/'[2]D2-FinPerf'!E21),0,([2]SD4!E56/'[2]D2-FinPerf'!E21))</f>
        <v>0</v>
      </c>
      <c r="G34" s="217">
        <f>IF(ISERROR([2]SD4!F56/'[2]D2-FinPerf'!F21),0,([2]SD4!F56/'[2]D2-FinPerf'!F21))</f>
        <v>0</v>
      </c>
      <c r="H34" s="211">
        <f>IF(ISERROR([2]SD4!G56/'[2]D2-FinPerf'!G21),0,([2]SD4!G56/'[2]D2-FinPerf'!G21))</f>
        <v>0</v>
      </c>
      <c r="I34" s="216">
        <f>IF(ISERROR([2]SD4!H56/'[2]D2-FinPerf'!H21),0,([2]SD4!H56/'[2]D2-FinPerf'!H21))</f>
        <v>0</v>
      </c>
      <c r="J34" s="210">
        <f>IF(ISERROR([2]SD4!I56/'[2]D2-FinPerf'!I21),0,([2]SD4!I56/'[2]D2-FinPerf'!I21))</f>
        <v>0</v>
      </c>
      <c r="K34" s="211">
        <f>IF(ISERROR([2]SD4!J56/'[2]D2-FinPerf'!J21),0,([2]SD4!J56/'[2]D2-FinPerf'!J21))</f>
        <v>0</v>
      </c>
      <c r="L34" s="216">
        <f>IF(ISERROR([2]SD4!K56/'[2]D2-FinPerf'!K21),0,([2]SD4!K56/'[2]D2-FinPerf'!K21))</f>
        <v>0</v>
      </c>
    </row>
    <row r="35" spans="1:12" ht="25.5" customHeight="1" x14ac:dyDescent="0.2">
      <c r="A35" s="183" t="s">
        <v>334</v>
      </c>
      <c r="B35" s="177" t="s">
        <v>335</v>
      </c>
      <c r="C35" s="178"/>
      <c r="D35" s="210">
        <f>IF(ISERROR(D67/D65),0,(D67/D65))</f>
        <v>0</v>
      </c>
      <c r="E35" s="211">
        <f t="shared" ref="E35:L35" si="9">IF(ISERROR(E67/E65),0,(E67/E65))</f>
        <v>0</v>
      </c>
      <c r="F35" s="212">
        <f t="shared" si="9"/>
        <v>0</v>
      </c>
      <c r="G35" s="209">
        <f t="shared" si="9"/>
        <v>0</v>
      </c>
      <c r="H35" s="195">
        <f t="shared" si="9"/>
        <v>0</v>
      </c>
      <c r="I35" s="196">
        <f t="shared" si="9"/>
        <v>0</v>
      </c>
      <c r="J35" s="209">
        <f t="shared" si="9"/>
        <v>0</v>
      </c>
      <c r="K35" s="207">
        <f t="shared" si="9"/>
        <v>0</v>
      </c>
      <c r="L35" s="208">
        <f t="shared" si="9"/>
        <v>0</v>
      </c>
    </row>
    <row r="36" spans="1:12" ht="23.25" customHeight="1" x14ac:dyDescent="0.2">
      <c r="A36" s="183" t="s">
        <v>336</v>
      </c>
      <c r="B36" s="177" t="s">
        <v>337</v>
      </c>
      <c r="C36" s="178"/>
      <c r="D36" s="210">
        <f>IF(ISERROR((D48+D49)/D65),0,((D48+D49)/D65))</f>
        <v>0</v>
      </c>
      <c r="E36" s="211">
        <f t="shared" ref="E36:L36" si="10">IF(ISERROR((E48+E49)/E65),0,((E48+E49)/E65))</f>
        <v>0</v>
      </c>
      <c r="F36" s="212">
        <f t="shared" si="10"/>
        <v>0</v>
      </c>
      <c r="G36" s="209">
        <f t="shared" si="10"/>
        <v>0</v>
      </c>
      <c r="H36" s="195">
        <f t="shared" si="10"/>
        <v>0</v>
      </c>
      <c r="I36" s="196">
        <f t="shared" si="10"/>
        <v>0</v>
      </c>
      <c r="J36" s="209">
        <f t="shared" si="10"/>
        <v>0</v>
      </c>
      <c r="K36" s="207">
        <f t="shared" si="10"/>
        <v>0</v>
      </c>
      <c r="L36" s="208">
        <f t="shared" si="10"/>
        <v>0</v>
      </c>
    </row>
    <row r="37" spans="1:12" ht="25.5" customHeight="1" x14ac:dyDescent="0.2">
      <c r="A37" s="176" t="s">
        <v>338</v>
      </c>
      <c r="B37" s="221"/>
      <c r="C37" s="176"/>
      <c r="D37" s="210"/>
      <c r="E37" s="211"/>
      <c r="F37" s="212"/>
      <c r="G37" s="209"/>
      <c r="H37" s="195"/>
      <c r="I37" s="196"/>
      <c r="J37" s="209"/>
      <c r="K37" s="207"/>
      <c r="L37" s="208"/>
    </row>
    <row r="38" spans="1:12" ht="30.6" x14ac:dyDescent="0.2">
      <c r="A38" s="183" t="s">
        <v>339</v>
      </c>
      <c r="B38" s="177" t="s">
        <v>340</v>
      </c>
      <c r="C38" s="178"/>
      <c r="D38" s="222">
        <f>IF(ISERROR(D68/D69),0,(D68/D69))</f>
        <v>0</v>
      </c>
      <c r="E38" s="223">
        <f t="shared" ref="E38:L38" si="11">IF(ISERROR(E68/E69),0,(E68/E69))</f>
        <v>0</v>
      </c>
      <c r="F38" s="224">
        <f t="shared" si="11"/>
        <v>0</v>
      </c>
      <c r="G38" s="222">
        <f t="shared" si="11"/>
        <v>0</v>
      </c>
      <c r="H38" s="225">
        <f t="shared" si="11"/>
        <v>0</v>
      </c>
      <c r="I38" s="226">
        <f t="shared" si="11"/>
        <v>0</v>
      </c>
      <c r="J38" s="227">
        <f t="shared" si="11"/>
        <v>0</v>
      </c>
      <c r="K38" s="225">
        <f t="shared" si="11"/>
        <v>0</v>
      </c>
      <c r="L38" s="226">
        <f t="shared" si="11"/>
        <v>0</v>
      </c>
    </row>
    <row r="39" spans="1:12" ht="20.399999999999999" x14ac:dyDescent="0.2">
      <c r="A39" s="183" t="s">
        <v>341</v>
      </c>
      <c r="B39" s="177" t="s">
        <v>342</v>
      </c>
      <c r="C39" s="178"/>
      <c r="D39" s="209">
        <f>IF(ISERROR(D70/D71),0,(D70/D71))</f>
        <v>0</v>
      </c>
      <c r="E39" s="211">
        <f t="shared" ref="E39:L39" si="12">IF(ISERROR(E70/E71),0,(E70/E71))</f>
        <v>0</v>
      </c>
      <c r="F39" s="212">
        <f t="shared" si="12"/>
        <v>0</v>
      </c>
      <c r="G39" s="209">
        <f t="shared" si="12"/>
        <v>0</v>
      </c>
      <c r="H39" s="195">
        <f t="shared" si="12"/>
        <v>0</v>
      </c>
      <c r="I39" s="196">
        <f t="shared" si="12"/>
        <v>0</v>
      </c>
      <c r="J39" s="209">
        <f t="shared" si="12"/>
        <v>0</v>
      </c>
      <c r="K39" s="207">
        <f t="shared" si="12"/>
        <v>0</v>
      </c>
      <c r="L39" s="208">
        <f t="shared" si="12"/>
        <v>0</v>
      </c>
    </row>
    <row r="40" spans="1:12" ht="20.399999999999999" x14ac:dyDescent="0.2">
      <c r="A40" s="228" t="s">
        <v>343</v>
      </c>
      <c r="B40" s="229" t="s">
        <v>344</v>
      </c>
      <c r="C40" s="230"/>
      <c r="D40" s="231">
        <f>IF(ISERROR(D72/D73),0,(D72/D73))</f>
        <v>0</v>
      </c>
      <c r="E40" s="232">
        <f t="shared" ref="E40:L40" si="13">IF(ISERROR(E72/E73),0,(E72/E73))</f>
        <v>0</v>
      </c>
      <c r="F40" s="233">
        <f t="shared" si="13"/>
        <v>0</v>
      </c>
      <c r="G40" s="234">
        <f t="shared" si="13"/>
        <v>0</v>
      </c>
      <c r="H40" s="235">
        <f t="shared" si="13"/>
        <v>0</v>
      </c>
      <c r="I40" s="236">
        <f t="shared" si="13"/>
        <v>0</v>
      </c>
      <c r="J40" s="234">
        <f t="shared" si="13"/>
        <v>0</v>
      </c>
      <c r="K40" s="235">
        <f t="shared" si="13"/>
        <v>0</v>
      </c>
      <c r="L40" s="236">
        <f t="shared" si="13"/>
        <v>0</v>
      </c>
    </row>
    <row r="41" spans="1:12" ht="12.75" customHeight="1" x14ac:dyDescent="0.2">
      <c r="A41" s="96" t="s">
        <v>62</v>
      </c>
    </row>
    <row r="42" spans="1:12" ht="12.75" customHeight="1" x14ac:dyDescent="0.2">
      <c r="A42" s="99" t="s">
        <v>345</v>
      </c>
    </row>
    <row r="43" spans="1:12" ht="12.75" customHeight="1" x14ac:dyDescent="0.2">
      <c r="A43" s="99" t="s">
        <v>346</v>
      </c>
    </row>
    <row r="44" spans="1:12" ht="12.75" customHeight="1" x14ac:dyDescent="0.2"/>
    <row r="45" spans="1:12" ht="12.75" customHeight="1" x14ac:dyDescent="0.2">
      <c r="A45" s="164" t="s">
        <v>347</v>
      </c>
      <c r="D45" s="74"/>
      <c r="E45" s="74"/>
      <c r="F45" s="74"/>
      <c r="G45" s="74"/>
      <c r="H45" s="74"/>
      <c r="I45" s="74"/>
      <c r="J45" s="74"/>
      <c r="K45" s="74"/>
      <c r="L45" s="74"/>
    </row>
    <row r="46" spans="1:12" ht="12.75" customHeight="1" x14ac:dyDescent="0.2">
      <c r="A46" s="2" t="str">
        <f>'[2]D4-FinPos'!A37</f>
        <v>Borrowing</v>
      </c>
      <c r="D46" s="174">
        <f>'[2]D4-FinPos'!C37</f>
        <v>0</v>
      </c>
      <c r="E46" s="174">
        <f>'[2]D4-FinPos'!D37</f>
        <v>0</v>
      </c>
      <c r="F46" s="174">
        <f>'[2]D4-FinPos'!E37</f>
        <v>0</v>
      </c>
      <c r="G46" s="174">
        <f>'[2]D4-FinPos'!F37</f>
        <v>0</v>
      </c>
      <c r="H46" s="175">
        <f>'[2]D4-FinPos'!G37</f>
        <v>0</v>
      </c>
      <c r="I46" s="175">
        <f>'[2]D4-FinPos'!H37</f>
        <v>0</v>
      </c>
      <c r="J46" s="175">
        <f>'[2]D4-FinPos'!I37</f>
        <v>0</v>
      </c>
      <c r="K46" s="175">
        <f>'[2]D4-FinPos'!J37</f>
        <v>0</v>
      </c>
      <c r="L46" s="175">
        <f>'[2]D4-FinPos'!K37</f>
        <v>0</v>
      </c>
    </row>
    <row r="47" spans="1:12" ht="12.75" customHeight="1" x14ac:dyDescent="0.2">
      <c r="A47" s="2" t="str">
        <f>'[2]D4-FinPos'!A25</f>
        <v>TOTAL ASSETS</v>
      </c>
      <c r="D47" s="174">
        <f>'[2]D4-FinPos'!C25</f>
        <v>0</v>
      </c>
      <c r="E47" s="174">
        <f>'[2]D4-FinPos'!D25</f>
        <v>0</v>
      </c>
      <c r="F47" s="174">
        <f>'[2]D4-FinPos'!E25</f>
        <v>0</v>
      </c>
      <c r="G47" s="174">
        <f>'[2]D4-FinPos'!F25</f>
        <v>0</v>
      </c>
      <c r="H47" s="175">
        <f>'[2]D4-FinPos'!G25</f>
        <v>0</v>
      </c>
      <c r="I47" s="175">
        <f>'[2]D4-FinPos'!H25</f>
        <v>0</v>
      </c>
      <c r="J47" s="175">
        <f>'[2]D4-FinPos'!I25</f>
        <v>0</v>
      </c>
      <c r="K47" s="175">
        <f>'[2]D4-FinPos'!J25</f>
        <v>0</v>
      </c>
      <c r="L47" s="175">
        <f>'[2]D4-FinPos'!K25</f>
        <v>0</v>
      </c>
    </row>
    <row r="48" spans="1:12" ht="12.75" customHeight="1" x14ac:dyDescent="0.2">
      <c r="A48" s="2" t="str">
        <f>'[2]D2-FinPerf'!A28</f>
        <v>Finance charges</v>
      </c>
      <c r="D48" s="174">
        <f>'[2]D2-FinPerf'!C28</f>
        <v>0</v>
      </c>
      <c r="E48" s="174">
        <f>'[2]D2-FinPerf'!D28</f>
        <v>0</v>
      </c>
      <c r="F48" s="174">
        <f>'[2]D2-FinPerf'!E28</f>
        <v>0</v>
      </c>
      <c r="G48" s="174">
        <f>'[2]D2-FinPerf'!F28</f>
        <v>0</v>
      </c>
      <c r="H48" s="175">
        <f>'[2]D2-FinPerf'!G28</f>
        <v>0</v>
      </c>
      <c r="I48" s="175">
        <f>'[2]D2-FinPerf'!H28</f>
        <v>0</v>
      </c>
      <c r="J48" s="175">
        <f>'[2]D2-FinPerf'!I28</f>
        <v>0</v>
      </c>
      <c r="K48" s="175">
        <f>'[2]D2-FinPerf'!J28</f>
        <v>0</v>
      </c>
      <c r="L48" s="175">
        <f>'[2]D2-FinPerf'!K28</f>
        <v>0</v>
      </c>
    </row>
    <row r="49" spans="1:12" ht="12.75" customHeight="1" x14ac:dyDescent="0.2">
      <c r="A49" s="2" t="str">
        <f>'[2]D2-FinPerf'!A27</f>
        <v>Depreciation &amp; asset impairment</v>
      </c>
      <c r="D49" s="174">
        <f>'[2]D2-FinPerf'!C26</f>
        <v>0</v>
      </c>
      <c r="E49" s="174">
        <f>'[2]D2-FinPerf'!D26</f>
        <v>0</v>
      </c>
      <c r="F49" s="174">
        <f>'[2]D2-FinPerf'!E26</f>
        <v>0</v>
      </c>
      <c r="G49" s="174">
        <f>'[2]D2-FinPerf'!F26</f>
        <v>0</v>
      </c>
      <c r="H49" s="175">
        <f>'[2]D2-FinPerf'!G26</f>
        <v>0</v>
      </c>
      <c r="I49" s="175">
        <f>'[2]D2-FinPerf'!H26</f>
        <v>0</v>
      </c>
      <c r="J49" s="175">
        <f>'[2]D2-FinPerf'!I26</f>
        <v>0</v>
      </c>
      <c r="K49" s="175">
        <f>'[2]D2-FinPerf'!J26</f>
        <v>0</v>
      </c>
      <c r="L49" s="175">
        <f>'[2]D2-FinPerf'!K26</f>
        <v>0</v>
      </c>
    </row>
    <row r="50" spans="1:12" ht="12.75" customHeight="1" x14ac:dyDescent="0.2">
      <c r="A50" s="2" t="str">
        <f>'[2]D2-FinPerf'!A35</f>
        <v>Total Expenditure</v>
      </c>
      <c r="D50" s="174">
        <f>'[2]D2-FinPerf'!C35</f>
        <v>0</v>
      </c>
      <c r="E50" s="174">
        <f>'[2]D2-FinPerf'!D35</f>
        <v>0</v>
      </c>
      <c r="F50" s="174">
        <f>'[2]D2-FinPerf'!E35</f>
        <v>0</v>
      </c>
      <c r="G50" s="174">
        <f>'[2]D2-FinPerf'!F35</f>
        <v>0</v>
      </c>
      <c r="H50" s="175">
        <f>'[2]D2-FinPerf'!G35</f>
        <v>0</v>
      </c>
      <c r="I50" s="175">
        <f>'[2]D2-FinPerf'!H35</f>
        <v>0</v>
      </c>
      <c r="J50" s="175">
        <f>'[2]D2-FinPerf'!I35</f>
        <v>0</v>
      </c>
      <c r="K50" s="175">
        <f>'[2]D2-FinPerf'!J35</f>
        <v>0</v>
      </c>
      <c r="L50" s="175">
        <f>'[2]D2-FinPerf'!K35</f>
        <v>0</v>
      </c>
    </row>
    <row r="51" spans="1:12" ht="12.75" customHeight="1" x14ac:dyDescent="0.2">
      <c r="A51" s="2" t="str">
        <f>'[2]D5-CFlow'!A33</f>
        <v>Borrowing long term/refinancing</v>
      </c>
      <c r="D51" s="174">
        <f>'[2]D5-CFlow'!C33</f>
        <v>0</v>
      </c>
      <c r="E51" s="174">
        <f>'[2]D5-CFlow'!D33</f>
        <v>0</v>
      </c>
      <c r="F51" s="174">
        <f>'[2]D5-CFlow'!E33</f>
        <v>0</v>
      </c>
      <c r="G51" s="174">
        <f>'[2]D5-CFlow'!F33</f>
        <v>0</v>
      </c>
      <c r="H51" s="175">
        <f>'[2]D5-CFlow'!G33</f>
        <v>0</v>
      </c>
      <c r="I51" s="175">
        <f>'[2]D5-CFlow'!H33</f>
        <v>0</v>
      </c>
      <c r="J51" s="175">
        <f>'[2]D5-CFlow'!I33</f>
        <v>0</v>
      </c>
      <c r="K51" s="175">
        <f>'[2]D5-CFlow'!J33</f>
        <v>0</v>
      </c>
      <c r="L51" s="175">
        <f>'[2]D5-CFlow'!K33</f>
        <v>0</v>
      </c>
    </row>
    <row r="52" spans="1:12" ht="12.75" customHeight="1" x14ac:dyDescent="0.2">
      <c r="A52" s="2" t="s">
        <v>348</v>
      </c>
      <c r="D52" s="174">
        <f>'[2]D3-Capex'!C167</f>
        <v>0</v>
      </c>
      <c r="E52" s="174">
        <f>'[2]D3-Capex'!D167</f>
        <v>0</v>
      </c>
      <c r="F52" s="174">
        <f>'[2]D3-Capex'!E167</f>
        <v>0</v>
      </c>
      <c r="G52" s="174">
        <f>'[2]D3-Capex'!F167</f>
        <v>0</v>
      </c>
      <c r="H52" s="175">
        <f>'[2]D3-Capex'!G167</f>
        <v>0</v>
      </c>
      <c r="I52" s="175">
        <f>'[2]D3-Capex'!H167</f>
        <v>0</v>
      </c>
      <c r="J52" s="175">
        <f>'[2]D3-Capex'!I167</f>
        <v>0</v>
      </c>
      <c r="K52" s="175">
        <f>'[2]D3-Capex'!J167</f>
        <v>0</v>
      </c>
      <c r="L52" s="175">
        <f>'[2]D3-Capex'!K167</f>
        <v>0</v>
      </c>
    </row>
    <row r="53" spans="1:12" ht="12.75" customHeight="1" x14ac:dyDescent="0.2">
      <c r="A53" s="2" t="s">
        <v>23</v>
      </c>
      <c r="D53" s="174">
        <f>'[2]D3-Capex'!C174</f>
        <v>0</v>
      </c>
      <c r="E53" s="174">
        <f>'[2]D3-Capex'!D174</f>
        <v>0</v>
      </c>
      <c r="F53" s="174">
        <f>'[2]D3-Capex'!E174</f>
        <v>0</v>
      </c>
      <c r="G53" s="174">
        <f>'[2]D3-Capex'!F174</f>
        <v>0</v>
      </c>
      <c r="H53" s="175">
        <f>'[2]D3-Capex'!G174</f>
        <v>0</v>
      </c>
      <c r="I53" s="175">
        <f>'[2]D3-Capex'!H174</f>
        <v>0</v>
      </c>
      <c r="J53" s="175">
        <f>'[2]D3-Capex'!I174</f>
        <v>0</v>
      </c>
      <c r="K53" s="175">
        <f>'[2]D3-Capex'!J174</f>
        <v>0</v>
      </c>
      <c r="L53" s="175">
        <f>'[2]D3-Capex'!K174</f>
        <v>0</v>
      </c>
    </row>
    <row r="54" spans="1:12" ht="12.75" customHeight="1" x14ac:dyDescent="0.2">
      <c r="A54" s="2" t="s">
        <v>349</v>
      </c>
      <c r="D54" s="174">
        <f>'[2]D3-Capex'!C175</f>
        <v>0</v>
      </c>
      <c r="E54" s="174">
        <f>'[2]D3-Capex'!D175</f>
        <v>0</v>
      </c>
      <c r="F54" s="174">
        <f>'[2]D3-Capex'!E175</f>
        <v>0</v>
      </c>
      <c r="G54" s="174">
        <f>'[2]D3-Capex'!F175</f>
        <v>0</v>
      </c>
      <c r="H54" s="175">
        <f>'[2]D3-Capex'!G175</f>
        <v>0</v>
      </c>
      <c r="I54" s="175">
        <f>'[2]D3-Capex'!H175</f>
        <v>0</v>
      </c>
      <c r="J54" s="175">
        <f>'[2]D3-Capex'!I175</f>
        <v>0</v>
      </c>
      <c r="K54" s="175">
        <f>'[2]D3-Capex'!J175</f>
        <v>0</v>
      </c>
      <c r="L54" s="175">
        <f>'[2]D3-Capex'!K175</f>
        <v>0</v>
      </c>
    </row>
    <row r="55" spans="1:12" ht="12.75" customHeight="1" x14ac:dyDescent="0.2">
      <c r="A55" s="2" t="s">
        <v>350</v>
      </c>
      <c r="D55" s="174">
        <f>'[2]D4-FinPos'!C37+'[2]D4-FinPos'!C32+'[2]D4-FinPos'!C29+'[2]D4-FinPos'!C30</f>
        <v>0</v>
      </c>
      <c r="E55" s="174">
        <f>'[2]D4-FinPos'!D37+'[2]D4-FinPos'!D32+'[2]D4-FinPos'!D29+'[2]D4-FinPos'!D30</f>
        <v>0</v>
      </c>
      <c r="F55" s="174">
        <f>'[2]D4-FinPos'!E37+'[2]D4-FinPos'!E32+'[2]D4-FinPos'!E29+'[2]D4-FinPos'!E30</f>
        <v>0</v>
      </c>
      <c r="G55" s="174">
        <f>'[2]D4-FinPos'!F37+'[2]D4-FinPos'!F32+'[2]D4-FinPos'!F29+'[2]D4-FinPos'!F30</f>
        <v>0</v>
      </c>
      <c r="H55" s="175">
        <f>'[2]D4-FinPos'!G37+'[2]D4-FinPos'!G32+'[2]D4-FinPos'!G29+'[2]D4-FinPos'!G30</f>
        <v>0</v>
      </c>
      <c r="I55" s="175">
        <f>'[2]D4-FinPos'!H37+'[2]D4-FinPos'!H32+'[2]D4-FinPos'!H29+'[2]D4-FinPos'!H30</f>
        <v>0</v>
      </c>
      <c r="J55" s="175">
        <f>'[2]D4-FinPos'!I37+'[2]D4-FinPos'!I32+'[2]D4-FinPos'!I29+'[2]D4-FinPos'!I30</f>
        <v>0</v>
      </c>
      <c r="K55" s="175">
        <f>'[2]D4-FinPos'!J37+'[2]D4-FinPos'!J32+'[2]D4-FinPos'!J29+'[2]D4-FinPos'!J30</f>
        <v>0</v>
      </c>
      <c r="L55" s="175">
        <f>'[2]D4-FinPos'!K37+'[2]D4-FinPos'!K32+'[2]D4-FinPos'!K29+'[2]D4-FinPos'!K30</f>
        <v>0</v>
      </c>
    </row>
    <row r="56" spans="1:12" ht="12.75" customHeight="1" x14ac:dyDescent="0.2">
      <c r="A56" s="2" t="str">
        <f>'[2]D4-FinPos'!A48</f>
        <v>TOTAL COMMUNITY WEALTH/EQUITY</v>
      </c>
      <c r="D56" s="174">
        <f>'[2]D4-FinPos'!C48</f>
        <v>0</v>
      </c>
      <c r="E56" s="174">
        <f>'[2]D4-FinPos'!D48</f>
        <v>0</v>
      </c>
      <c r="F56" s="174">
        <f>'[2]D4-FinPos'!E48</f>
        <v>0</v>
      </c>
      <c r="G56" s="174">
        <f>'[2]D4-FinPos'!F48</f>
        <v>0</v>
      </c>
      <c r="H56" s="175">
        <f>'[2]D4-FinPos'!G48</f>
        <v>0</v>
      </c>
      <c r="I56" s="175">
        <f>'[2]D4-FinPos'!H48</f>
        <v>0</v>
      </c>
      <c r="J56" s="175">
        <f>'[2]D4-FinPos'!I48</f>
        <v>0</v>
      </c>
      <c r="K56" s="175">
        <f>'[2]D4-FinPos'!J48</f>
        <v>0</v>
      </c>
      <c r="L56" s="175">
        <f>'[2]D4-FinPos'!K48</f>
        <v>0</v>
      </c>
    </row>
    <row r="57" spans="1:12" ht="12.75" customHeight="1" x14ac:dyDescent="0.2">
      <c r="A57" s="2" t="str">
        <f>'[2]D4-FinPos'!A37</f>
        <v>Borrowing</v>
      </c>
      <c r="D57" s="174">
        <f>'[2]D4-FinPos'!C37</f>
        <v>0</v>
      </c>
      <c r="E57" s="174">
        <f>'[2]D4-FinPos'!D37</f>
        <v>0</v>
      </c>
      <c r="F57" s="174">
        <f>'[2]D4-FinPos'!E37</f>
        <v>0</v>
      </c>
      <c r="G57" s="174">
        <f>'[2]D4-FinPos'!F37</f>
        <v>0</v>
      </c>
      <c r="H57" s="174">
        <f>'[2]D4-FinPos'!G37</f>
        <v>0</v>
      </c>
      <c r="I57" s="174">
        <f>'[2]D4-FinPos'!H37</f>
        <v>0</v>
      </c>
      <c r="J57" s="174">
        <f>'[2]D4-FinPos'!I37</f>
        <v>0</v>
      </c>
      <c r="K57" s="174">
        <f>'[2]D4-FinPos'!J37</f>
        <v>0</v>
      </c>
      <c r="L57" s="174">
        <f>'[2]D4-FinPos'!K37</f>
        <v>0</v>
      </c>
    </row>
    <row r="58" spans="1:12" ht="12.75" customHeight="1" x14ac:dyDescent="0.2">
      <c r="A58" s="2" t="str">
        <f>'[2]D4-FinPos'!A12</f>
        <v>Total current assets</v>
      </c>
      <c r="D58" s="174">
        <f>'[2]D4-FinPos'!C12</f>
        <v>0</v>
      </c>
      <c r="E58" s="174">
        <f>'[2]D4-FinPos'!D12</f>
        <v>0</v>
      </c>
      <c r="F58" s="174">
        <f>'[2]D4-FinPos'!E12</f>
        <v>0</v>
      </c>
      <c r="G58" s="174">
        <f>'[2]D4-FinPos'!F12</f>
        <v>0</v>
      </c>
      <c r="H58" s="174">
        <f>'[2]D4-FinPos'!G12</f>
        <v>0</v>
      </c>
      <c r="I58" s="174">
        <f>'[2]D4-FinPos'!H12</f>
        <v>0</v>
      </c>
      <c r="J58" s="174">
        <f>'[2]D4-FinPos'!I12</f>
        <v>0</v>
      </c>
      <c r="K58" s="174">
        <f>'[2]D4-FinPos'!J12</f>
        <v>0</v>
      </c>
      <c r="L58" s="174">
        <f>'[2]D4-FinPos'!K12</f>
        <v>0</v>
      </c>
    </row>
    <row r="59" spans="1:12" ht="12.75" customHeight="1" x14ac:dyDescent="0.2">
      <c r="A59" s="2" t="str">
        <f>'[2]D4-FinPos'!A34</f>
        <v>Total current liabilities</v>
      </c>
      <c r="D59" s="174">
        <f>'[2]D4-FinPos'!C34</f>
        <v>0</v>
      </c>
      <c r="E59" s="174">
        <f>'[2]D4-FinPos'!D34</f>
        <v>0</v>
      </c>
      <c r="F59" s="174">
        <f>'[2]D4-FinPos'!E34</f>
        <v>0</v>
      </c>
      <c r="G59" s="174">
        <f>'[2]D4-FinPos'!F34</f>
        <v>0</v>
      </c>
      <c r="H59" s="174">
        <f>'[2]D4-FinPos'!G34</f>
        <v>0</v>
      </c>
      <c r="I59" s="174">
        <f>'[2]D4-FinPos'!H34</f>
        <v>0</v>
      </c>
      <c r="J59" s="174">
        <f>'[2]D4-FinPos'!I34</f>
        <v>0</v>
      </c>
      <c r="K59" s="174">
        <f>'[2]D4-FinPos'!J34</f>
        <v>0</v>
      </c>
      <c r="L59" s="174">
        <f>'[2]D4-FinPos'!K34</f>
        <v>0</v>
      </c>
    </row>
    <row r="60" spans="1:12" ht="12.75" customHeight="1" x14ac:dyDescent="0.2">
      <c r="A60" s="2" t="s">
        <v>351</v>
      </c>
      <c r="D60" s="237"/>
      <c r="E60" s="237"/>
      <c r="F60" s="237"/>
      <c r="G60" s="237"/>
      <c r="H60" s="237"/>
      <c r="I60" s="237"/>
      <c r="J60" s="237"/>
      <c r="K60" s="237"/>
      <c r="L60" s="237"/>
    </row>
    <row r="61" spans="1:12" ht="12.75" customHeight="1" x14ac:dyDescent="0.2">
      <c r="A61" s="2" t="s">
        <v>352</v>
      </c>
      <c r="D61" s="174">
        <f>'[2]D4-FinPos'!C6+'[2]D4-FinPos'!C7-'[2]D4-FinPos'!C29</f>
        <v>0</v>
      </c>
      <c r="E61" s="174">
        <f>'[2]D4-FinPos'!D6+'[2]D4-FinPos'!D7-'[2]D4-FinPos'!D29</f>
        <v>0</v>
      </c>
      <c r="F61" s="174">
        <f>'[2]D4-FinPos'!E6+'[2]D4-FinPos'!E7-'[2]D4-FinPos'!E29</f>
        <v>0</v>
      </c>
      <c r="G61" s="174">
        <f>'[2]D4-FinPos'!F6+'[2]D4-FinPos'!F7-'[2]D4-FinPos'!F29</f>
        <v>0</v>
      </c>
      <c r="H61" s="175">
        <f>'[2]D4-FinPos'!G6+'[2]D4-FinPos'!G7-'[2]D4-FinPos'!G29</f>
        <v>0</v>
      </c>
      <c r="I61" s="175">
        <f>'[2]D4-FinPos'!H6+'[2]D4-FinPos'!H7-'[2]D4-FinPos'!H29</f>
        <v>0</v>
      </c>
      <c r="J61" s="175">
        <f>'[2]D4-FinPos'!I6+'[2]D4-FinPos'!I7-'[2]D4-FinPos'!I29</f>
        <v>0</v>
      </c>
      <c r="K61" s="175">
        <f>'[2]D4-FinPos'!J6+'[2]D4-FinPos'!J7-'[2]D4-FinPos'!J29</f>
        <v>0</v>
      </c>
      <c r="L61" s="175">
        <f>'[2]D4-FinPos'!K6+'[2]D4-FinPos'!K7-'[2]D4-FinPos'!K29</f>
        <v>0</v>
      </c>
    </row>
    <row r="62" spans="1:12" ht="12.75" customHeight="1" x14ac:dyDescent="0.2">
      <c r="A62" s="2" t="s">
        <v>353</v>
      </c>
      <c r="D62" s="174"/>
      <c r="E62" s="174">
        <f>'[2]D5-CFlow'!C6</f>
        <v>0</v>
      </c>
      <c r="F62" s="174">
        <f>'[2]D5-CFlow'!D6</f>
        <v>0</v>
      </c>
      <c r="G62" s="174">
        <f>'[2]D5-CFlow'!E6</f>
        <v>0</v>
      </c>
      <c r="H62" s="175">
        <f>'[2]D5-CFlow'!F6</f>
        <v>0</v>
      </c>
      <c r="I62" s="175">
        <f>'[2]D5-CFlow'!G6</f>
        <v>0</v>
      </c>
      <c r="J62" s="175">
        <f>'[2]D5-CFlow'!H6</f>
        <v>0</v>
      </c>
      <c r="K62" s="175">
        <f>'[2]D5-CFlow'!I6</f>
        <v>0</v>
      </c>
      <c r="L62" s="175">
        <f>'[2]D5-CFlow'!J6</f>
        <v>0</v>
      </c>
    </row>
    <row r="63" spans="1:12" ht="12.75" customHeight="1" x14ac:dyDescent="0.2">
      <c r="A63" s="2" t="s">
        <v>354</v>
      </c>
      <c r="D63" s="174"/>
      <c r="E63" s="174">
        <f>SUM('[2]D2-FinPerf'!C5:C11)+SUM('[2]D2-FinPerf'!C15:C17)+'[2]D2-FinPerf'!C19</f>
        <v>0</v>
      </c>
      <c r="F63" s="174">
        <f>SUM('[2]D2-FinPerf'!D5:D11)+SUM('[2]D2-FinPerf'!D15:D17)+'[2]D2-FinPerf'!D19</f>
        <v>0</v>
      </c>
      <c r="G63" s="174">
        <f>SUM('[2]D2-FinPerf'!E5:E11)+SUM('[2]D2-FinPerf'!E15:E17)+'[2]D2-FinPerf'!E19</f>
        <v>0</v>
      </c>
      <c r="H63" s="175">
        <f>SUM('[2]D2-FinPerf'!F5:F11)+SUM('[2]D2-FinPerf'!F15:F17)+'[2]D2-FinPerf'!F19</f>
        <v>0</v>
      </c>
      <c r="I63" s="175">
        <f>SUM('[2]D2-FinPerf'!G5:G11)+SUM('[2]D2-FinPerf'!G15:G17)+'[2]D2-FinPerf'!G19</f>
        <v>0</v>
      </c>
      <c r="J63" s="175">
        <f>SUM('[2]D2-FinPerf'!H5:H11)+SUM('[2]D2-FinPerf'!H15:H17)+'[2]D2-FinPerf'!H19</f>
        <v>0</v>
      </c>
      <c r="K63" s="175">
        <f>SUM('[2]D2-FinPerf'!I5:I11)+SUM('[2]D2-FinPerf'!I15:I17)+'[2]D2-FinPerf'!I19</f>
        <v>0</v>
      </c>
      <c r="L63" s="175">
        <f>SUM('[2]D2-FinPerf'!J5:J11)+SUM('[2]D2-FinPerf'!J15:J17)+'[2]D2-FinPerf'!J19</f>
        <v>0</v>
      </c>
    </row>
    <row r="64" spans="1:12" ht="12.75" customHeight="1" x14ac:dyDescent="0.2">
      <c r="A64" s="2" t="s">
        <v>355</v>
      </c>
      <c r="D64" s="174">
        <f>'[2]D4-FinPos'!C8+'[2]D4-FinPos'!C9+'[2]D4-FinPos'!C10+'[2]D4-FinPos'!C15</f>
        <v>0</v>
      </c>
      <c r="E64" s="174">
        <f>'[2]D4-FinPos'!D8+'[2]D4-FinPos'!D9+'[2]D4-FinPos'!D10+'[2]D4-FinPos'!D15</f>
        <v>0</v>
      </c>
      <c r="F64" s="174">
        <f>'[2]D4-FinPos'!E8+'[2]D4-FinPos'!E9+'[2]D4-FinPos'!E10+'[2]D4-FinPos'!E15</f>
        <v>0</v>
      </c>
      <c r="G64" s="174">
        <f>'[2]D4-FinPos'!F8+'[2]D4-FinPos'!F9+'[2]D4-FinPos'!F10+'[2]D4-FinPos'!F15</f>
        <v>0</v>
      </c>
      <c r="H64" s="175">
        <f>'[2]D4-FinPos'!G8+'[2]D4-FinPos'!G9+'[2]D4-FinPos'!G10+'[2]D4-FinPos'!G15</f>
        <v>0</v>
      </c>
      <c r="I64" s="175">
        <f>'[2]D4-FinPos'!H8+'[2]D4-FinPos'!H9+'[2]D4-FinPos'!H10+'[2]D4-FinPos'!H15</f>
        <v>0</v>
      </c>
      <c r="J64" s="175">
        <f>'[2]D4-FinPos'!I8+'[2]D4-FinPos'!I9+'[2]D4-FinPos'!I10+'[2]D4-FinPos'!I15</f>
        <v>0</v>
      </c>
      <c r="K64" s="175">
        <f>'[2]D4-FinPos'!J8+'[2]D4-FinPos'!J9+'[2]D4-FinPos'!J10+'[2]D4-FinPos'!J15</f>
        <v>0</v>
      </c>
      <c r="L64" s="175">
        <f>'[2]D4-FinPos'!K8+'[2]D4-FinPos'!K9+'[2]D4-FinPos'!K10+'[2]D4-FinPos'!K15</f>
        <v>0</v>
      </c>
    </row>
    <row r="65" spans="1:12" ht="12.75" customHeight="1" x14ac:dyDescent="0.2">
      <c r="A65" s="2" t="str">
        <f>'[2]D2-FinPerf'!A21</f>
        <v>Total Revenue (excluding capital transfers and contributions)</v>
      </c>
      <c r="D65" s="174">
        <f>'[2]D2-FinPerf'!C21</f>
        <v>0</v>
      </c>
      <c r="E65" s="174">
        <f>'[2]D2-FinPerf'!D21</f>
        <v>0</v>
      </c>
      <c r="F65" s="174">
        <f>'[2]D2-FinPerf'!E21</f>
        <v>0</v>
      </c>
      <c r="G65" s="174">
        <f>'[2]D2-FinPerf'!F21</f>
        <v>0</v>
      </c>
      <c r="H65" s="175">
        <f>'[2]D2-FinPerf'!G21</f>
        <v>0</v>
      </c>
      <c r="I65" s="175">
        <f>'[2]D2-FinPerf'!H21</f>
        <v>0</v>
      </c>
      <c r="J65" s="175">
        <f>'[2]D2-FinPerf'!I21</f>
        <v>0</v>
      </c>
      <c r="K65" s="175">
        <f>'[2]D2-FinPerf'!J21</f>
        <v>0</v>
      </c>
      <c r="L65" s="175">
        <f>'[2]D2-FinPerf'!K21</f>
        <v>0</v>
      </c>
    </row>
    <row r="66" spans="1:12" ht="12.75" customHeight="1" x14ac:dyDescent="0.2">
      <c r="A66" s="2" t="str">
        <f>'[2]D2-FinPerf'!A24</f>
        <v>Employee related costs</v>
      </c>
      <c r="D66" s="174">
        <f>'[2]D2-FinPerf'!C24</f>
        <v>0</v>
      </c>
      <c r="E66" s="174">
        <f>'[2]D2-FinPerf'!D24</f>
        <v>0</v>
      </c>
      <c r="F66" s="174">
        <f>'[2]D2-FinPerf'!E24</f>
        <v>0</v>
      </c>
      <c r="G66" s="174">
        <f>'[2]D2-FinPerf'!F24</f>
        <v>0</v>
      </c>
      <c r="H66" s="175">
        <f>'[2]D2-FinPerf'!G24</f>
        <v>0</v>
      </c>
      <c r="I66" s="175">
        <f>'[2]D2-FinPerf'!H24</f>
        <v>0</v>
      </c>
      <c r="J66" s="175">
        <f>'[2]D2-FinPerf'!I24</f>
        <v>0</v>
      </c>
      <c r="K66" s="175">
        <f>'[2]D2-FinPerf'!J24</f>
        <v>0</v>
      </c>
      <c r="L66" s="175">
        <f>'[2]D2-FinPerf'!K24</f>
        <v>0</v>
      </c>
    </row>
    <row r="67" spans="1:12" ht="12.75" customHeight="1" x14ac:dyDescent="0.2">
      <c r="A67" s="2" t="s">
        <v>356</v>
      </c>
      <c r="D67" s="174">
        <f>'[2]D2-FinPerf'!C47</f>
        <v>0</v>
      </c>
      <c r="E67" s="174">
        <f>'[2]D2-FinPerf'!D47</f>
        <v>0</v>
      </c>
      <c r="F67" s="174">
        <f>'[2]D2-FinPerf'!E47</f>
        <v>0</v>
      </c>
      <c r="G67" s="174">
        <f>'[2]D2-FinPerf'!F47</f>
        <v>0</v>
      </c>
      <c r="H67" s="175">
        <f>'[2]D2-FinPerf'!G47</f>
        <v>0</v>
      </c>
      <c r="I67" s="175">
        <f>'[2]D2-FinPerf'!H47</f>
        <v>0</v>
      </c>
      <c r="J67" s="175">
        <f>'[2]D2-FinPerf'!I47</f>
        <v>0</v>
      </c>
      <c r="K67" s="175">
        <f>'[2]D2-FinPerf'!J47</f>
        <v>0</v>
      </c>
      <c r="L67" s="175">
        <f>'[2]D2-FinPerf'!K47</f>
        <v>0</v>
      </c>
    </row>
    <row r="68" spans="1:12" ht="12.75" customHeight="1" x14ac:dyDescent="0.2">
      <c r="A68" s="2" t="s">
        <v>357</v>
      </c>
      <c r="D68" s="174">
        <f>D65-'[2]D2-FinPerf'!C18</f>
        <v>0</v>
      </c>
      <c r="E68" s="174">
        <f>E65-'[2]D2-FinPerf'!D18</f>
        <v>0</v>
      </c>
      <c r="F68" s="174">
        <f>F65-'[2]D2-FinPerf'!E18</f>
        <v>0</v>
      </c>
      <c r="G68" s="174">
        <f>G65-'[2]D2-FinPerf'!F18</f>
        <v>0</v>
      </c>
      <c r="H68" s="175">
        <f>H65-'[2]D2-FinPerf'!G18</f>
        <v>0</v>
      </c>
      <c r="I68" s="175">
        <f>I65-'[2]D2-FinPerf'!H18</f>
        <v>0</v>
      </c>
      <c r="J68" s="175">
        <f>J65-'[2]D2-FinPerf'!I18</f>
        <v>0</v>
      </c>
      <c r="K68" s="175">
        <f>K65-'[2]D2-FinPerf'!J18</f>
        <v>0</v>
      </c>
      <c r="L68" s="175">
        <f>L65-'[2]D2-FinPerf'!K18</f>
        <v>0</v>
      </c>
    </row>
    <row r="69" spans="1:12" ht="12.75" customHeight="1" x14ac:dyDescent="0.2">
      <c r="A69" s="2" t="s">
        <v>358</v>
      </c>
      <c r="D69" s="237">
        <f>-('[2]D5-CFlow'!D15+'[2]D5-CFlow'!D36)</f>
        <v>0</v>
      </c>
      <c r="E69" s="237">
        <f>-('[2]D5-CFlow'!E15+'[2]D5-CFlow'!E36)</f>
        <v>0</v>
      </c>
      <c r="F69" s="237">
        <f>-('[2]D5-CFlow'!F15+'[2]D5-CFlow'!F36)</f>
        <v>0</v>
      </c>
      <c r="G69" s="237">
        <f>-('[2]D5-CFlow'!G15+'[2]D5-CFlow'!G36)</f>
        <v>0</v>
      </c>
      <c r="H69" s="237">
        <f>-('[2]D5-CFlow'!H15+'[2]D5-CFlow'!H36)</f>
        <v>0</v>
      </c>
      <c r="I69" s="237">
        <f>-('[2]D5-CFlow'!I15+'[2]D5-CFlow'!I36)</f>
        <v>0</v>
      </c>
      <c r="J69" s="237">
        <f>-('[2]D5-CFlow'!J15+'[2]D5-CFlow'!J36)</f>
        <v>0</v>
      </c>
      <c r="K69" s="237">
        <f>-('[2]D5-CFlow'!K15+'[2]D5-CFlow'!K36)</f>
        <v>0</v>
      </c>
      <c r="L69" s="237" t="e">
        <f>-('[2]D5-CFlow'!#REF!+'[2]D5-CFlow'!#REF!)</f>
        <v>#REF!</v>
      </c>
    </row>
    <row r="70" spans="1:12" ht="12.75" customHeight="1" x14ac:dyDescent="0.2">
      <c r="A70" s="2" t="s">
        <v>359</v>
      </c>
      <c r="D70" s="174">
        <f>'[2]D4-FinPos'!C8+'[2]D4-FinPos'!C10+'[2]D4-FinPos'!C15</f>
        <v>0</v>
      </c>
      <c r="E70" s="174">
        <f>'[2]D4-FinPos'!D8+'[2]D4-FinPos'!D10+'[2]D4-FinPos'!D15</f>
        <v>0</v>
      </c>
      <c r="F70" s="174">
        <f>'[2]D4-FinPos'!E8+'[2]D4-FinPos'!E10+'[2]D4-FinPos'!E15</f>
        <v>0</v>
      </c>
      <c r="G70" s="174">
        <f>'[2]D4-FinPos'!F8+'[2]D4-FinPos'!F10+'[2]D4-FinPos'!F15</f>
        <v>0</v>
      </c>
      <c r="H70" s="175">
        <f>'[2]D4-FinPos'!G8+'[2]D4-FinPos'!G10+'[2]D4-FinPos'!G15</f>
        <v>0</v>
      </c>
      <c r="I70" s="175">
        <f>'[2]D4-FinPos'!H8+'[2]D4-FinPos'!H10+'[2]D4-FinPos'!H15</f>
        <v>0</v>
      </c>
      <c r="J70" s="175">
        <f>'[2]D4-FinPos'!I8+'[2]D4-FinPos'!I10+'[2]D4-FinPos'!I15</f>
        <v>0</v>
      </c>
      <c r="K70" s="175">
        <f>'[2]D4-FinPos'!J8+'[2]D4-FinPos'!J10+'[2]D4-FinPos'!J15</f>
        <v>0</v>
      </c>
      <c r="L70" s="175">
        <f>'[2]D4-FinPos'!K8+'[2]D4-FinPos'!K10+'[2]D4-FinPos'!K15</f>
        <v>0</v>
      </c>
    </row>
    <row r="71" spans="1:12" ht="12.75" customHeight="1" x14ac:dyDescent="0.2">
      <c r="A71" s="2" t="s">
        <v>360</v>
      </c>
      <c r="D71" s="174">
        <f>SUM('[2]D2-FinPerf'!C5:C10)</f>
        <v>0</v>
      </c>
      <c r="E71" s="174">
        <f>SUM('[2]D2-FinPerf'!D5:D10)</f>
        <v>0</v>
      </c>
      <c r="F71" s="174">
        <f>SUM('[2]D2-FinPerf'!E5:E10)</f>
        <v>0</v>
      </c>
      <c r="G71" s="174">
        <f>SUM('[2]D2-FinPerf'!F5:F10)</f>
        <v>0</v>
      </c>
      <c r="H71" s="175">
        <f>SUM('[2]D2-FinPerf'!G5:G10)</f>
        <v>0</v>
      </c>
      <c r="I71" s="175">
        <f>SUM('[2]D2-FinPerf'!H5:H10)</f>
        <v>0</v>
      </c>
      <c r="J71" s="175">
        <f>SUM('[2]D2-FinPerf'!I5:I10)</f>
        <v>0</v>
      </c>
      <c r="K71" s="175">
        <f>SUM('[2]D2-FinPerf'!J5:J10)</f>
        <v>0</v>
      </c>
      <c r="L71" s="175">
        <f>SUM('[2]D2-FinPerf'!K5:K10)</f>
        <v>0</v>
      </c>
    </row>
    <row r="72" spans="1:12" ht="12.75" customHeight="1" x14ac:dyDescent="0.2">
      <c r="A72" s="2" t="s">
        <v>361</v>
      </c>
      <c r="D72" s="174">
        <f>'[2]D4-FinPos'!C6+'[2]D4-FinPos'!C7-'[2]D4-FinPos'!C29</f>
        <v>0</v>
      </c>
      <c r="E72" s="174">
        <f>'[2]D4-FinPos'!D6+'[2]D4-FinPos'!D7-'[2]D4-FinPos'!D29</f>
        <v>0</v>
      </c>
      <c r="F72" s="174">
        <f>'[2]D4-FinPos'!E6+'[2]D4-FinPos'!E7-'[2]D4-FinPos'!E29</f>
        <v>0</v>
      </c>
      <c r="G72" s="174">
        <f>'[2]D4-FinPos'!F6+'[2]D4-FinPos'!F7-'[2]D4-FinPos'!F29</f>
        <v>0</v>
      </c>
      <c r="H72" s="175">
        <f>'[2]D4-FinPos'!G6+'[2]D4-FinPos'!G7-'[2]D4-FinPos'!G29</f>
        <v>0</v>
      </c>
      <c r="I72" s="175">
        <f>'[2]D4-FinPos'!H6+'[2]D4-FinPos'!H7-'[2]D4-FinPos'!H29</f>
        <v>0</v>
      </c>
      <c r="J72" s="175">
        <f>'[2]D4-FinPos'!I6+'[2]D4-FinPos'!I7-'[2]D4-FinPos'!I29</f>
        <v>0</v>
      </c>
      <c r="K72" s="175">
        <f>'[2]D4-FinPos'!J6+'[2]D4-FinPos'!J7-'[2]D4-FinPos'!J29</f>
        <v>0</v>
      </c>
      <c r="L72" s="175">
        <f>'[2]D4-FinPos'!K6+'[2]D4-FinPos'!K7-'[2]D4-FinPos'!K29</f>
        <v>0</v>
      </c>
    </row>
    <row r="73" spans="1:12" ht="12.75" customHeight="1" x14ac:dyDescent="0.2">
      <c r="A73" s="2" t="s">
        <v>362</v>
      </c>
      <c r="D73" s="174">
        <f>('[2]D2-FinPerf'!C24+'[2]D2-FinPerf'!C25+'[2]D2-FinPerf'!C27+'[2]D2-FinPerf'!C28+'[2]D2-FinPerf'!C29+'[2]D2-FinPerf'!C30+'[2]D2-FinPerf'!C31+'[2]D2-FinPerf'!C32+'[2]D2-FinPerf'!C33)*[2]SD2!D74</f>
        <v>0</v>
      </c>
      <c r="E73" s="174">
        <f>('[2]D2-FinPerf'!D24+'[2]D2-FinPerf'!D25+'[2]D2-FinPerf'!D27+'[2]D2-FinPerf'!D28+'[2]D2-FinPerf'!D29+'[2]D2-FinPerf'!D30+'[2]D2-FinPerf'!D31+'[2]D2-FinPerf'!D32+'[2]D2-FinPerf'!D33)*[2]SD2!E74</f>
        <v>0</v>
      </c>
      <c r="F73" s="174">
        <f>('[2]D2-FinPerf'!E24+'[2]D2-FinPerf'!E25+'[2]D2-FinPerf'!E27+'[2]D2-FinPerf'!E28+'[2]D2-FinPerf'!E29+'[2]D2-FinPerf'!E30+'[2]D2-FinPerf'!E31+'[2]D2-FinPerf'!E32+'[2]D2-FinPerf'!E33)*[2]SD2!F74</f>
        <v>0</v>
      </c>
      <c r="G73" s="174">
        <f>('[2]D2-FinPerf'!F24+'[2]D2-FinPerf'!F25+'[2]D2-FinPerf'!F27+'[2]D2-FinPerf'!F28+'[2]D2-FinPerf'!F29+'[2]D2-FinPerf'!F30+'[2]D2-FinPerf'!F31+'[2]D2-FinPerf'!F32+'[2]D2-FinPerf'!F33)*[2]SD2!G74</f>
        <v>0</v>
      </c>
      <c r="H73" s="175">
        <f>('[2]D2-FinPerf'!G24+'[2]D2-FinPerf'!G25+'[2]D2-FinPerf'!G27+'[2]D2-FinPerf'!G28+'[2]D2-FinPerf'!G29+'[2]D2-FinPerf'!G30+'[2]D2-FinPerf'!G31+'[2]D2-FinPerf'!G32+'[2]D2-FinPerf'!G33)*[2]SD2!H74</f>
        <v>0</v>
      </c>
      <c r="I73" s="175">
        <f>('[2]D2-FinPerf'!H24+'[2]D2-FinPerf'!H25+'[2]D2-FinPerf'!H27+'[2]D2-FinPerf'!H28+'[2]D2-FinPerf'!H29+'[2]D2-FinPerf'!H30+'[2]D2-FinPerf'!H31+'[2]D2-FinPerf'!H32+'[2]D2-FinPerf'!H33)*[2]SD2!I74</f>
        <v>0</v>
      </c>
      <c r="J73" s="175">
        <f>('[2]D2-FinPerf'!I24+'[2]D2-FinPerf'!I25+'[2]D2-FinPerf'!I27+'[2]D2-FinPerf'!I28+'[2]D2-FinPerf'!I29+'[2]D2-FinPerf'!I30+'[2]D2-FinPerf'!I31+'[2]D2-FinPerf'!I32+'[2]D2-FinPerf'!I33)*[2]SD2!J74</f>
        <v>0</v>
      </c>
      <c r="K73" s="175">
        <f>('[2]D2-FinPerf'!J24+'[2]D2-FinPerf'!J25+'[2]D2-FinPerf'!J27+'[2]D2-FinPerf'!J28+'[2]D2-FinPerf'!J29+'[2]D2-FinPerf'!J30+'[2]D2-FinPerf'!J31+'[2]D2-FinPerf'!J32+'[2]D2-FinPerf'!J33)*[2]SD2!K74</f>
        <v>0</v>
      </c>
      <c r="L73" s="175">
        <f>('[2]D2-FinPerf'!K24+'[2]D2-FinPerf'!K25+'[2]D2-FinPerf'!K27+'[2]D2-FinPerf'!K28+'[2]D2-FinPerf'!K29+'[2]D2-FinPerf'!K30+'[2]D2-FinPerf'!K31+'[2]D2-FinPerf'!K32+'[2]D2-FinPerf'!K33)*[2]SD2!L74</f>
        <v>0</v>
      </c>
    </row>
    <row r="74" spans="1:12" ht="12.75" customHeight="1" x14ac:dyDescent="0.2">
      <c r="A74" s="2" t="s">
        <v>363</v>
      </c>
      <c r="D74" s="238">
        <v>0.6</v>
      </c>
      <c r="E74" s="238">
        <f>D74</f>
        <v>0.6</v>
      </c>
      <c r="F74" s="238">
        <f t="shared" ref="F74:L74" si="14">E74</f>
        <v>0.6</v>
      </c>
      <c r="G74" s="238">
        <f t="shared" si="14"/>
        <v>0.6</v>
      </c>
      <c r="H74" s="238">
        <f t="shared" si="14"/>
        <v>0.6</v>
      </c>
      <c r="I74" s="238">
        <f t="shared" si="14"/>
        <v>0.6</v>
      </c>
      <c r="J74" s="238">
        <f t="shared" si="14"/>
        <v>0.6</v>
      </c>
      <c r="K74" s="238">
        <f t="shared" si="14"/>
        <v>0.6</v>
      </c>
      <c r="L74" s="238">
        <f t="shared" si="14"/>
        <v>0.6</v>
      </c>
    </row>
    <row r="75" spans="1:12" ht="12.75" customHeight="1" x14ac:dyDescent="0.2">
      <c r="A75" s="2" t="s">
        <v>364</v>
      </c>
      <c r="D75" s="237"/>
      <c r="E75" s="237"/>
      <c r="F75" s="237"/>
      <c r="G75" s="237"/>
      <c r="H75" s="237"/>
      <c r="I75" s="237"/>
      <c r="J75" s="237"/>
      <c r="K75" s="237"/>
      <c r="L75" s="237"/>
    </row>
    <row r="76" spans="1:12" ht="12.75" customHeight="1" x14ac:dyDescent="0.2">
      <c r="D76" s="74"/>
      <c r="E76" s="74"/>
      <c r="F76" s="74"/>
      <c r="G76" s="74"/>
      <c r="H76" s="74"/>
      <c r="I76" s="74"/>
      <c r="J76" s="74"/>
      <c r="K76" s="74"/>
      <c r="L76" s="74"/>
    </row>
    <row r="77" spans="1:12" ht="12.75" customHeight="1" x14ac:dyDescent="0.2">
      <c r="D77" s="74"/>
      <c r="E77" s="74"/>
      <c r="F77" s="74"/>
      <c r="G77" s="74"/>
      <c r="H77" s="74"/>
      <c r="I77" s="74"/>
      <c r="J77" s="74"/>
      <c r="K77" s="74"/>
      <c r="L77" s="74"/>
    </row>
    <row r="78" spans="1:12" ht="12.75" customHeight="1" x14ac:dyDescent="0.2">
      <c r="D78" s="74"/>
      <c r="E78" s="74"/>
      <c r="F78" s="74"/>
      <c r="G78" s="74"/>
      <c r="H78" s="74"/>
      <c r="I78" s="74"/>
      <c r="J78" s="74"/>
      <c r="K78" s="74"/>
      <c r="L78" s="74"/>
    </row>
    <row r="79" spans="1:12" ht="12.75" customHeight="1" x14ac:dyDescent="0.2">
      <c r="D79" s="74"/>
      <c r="E79" s="74"/>
      <c r="F79" s="74"/>
      <c r="G79" s="74"/>
      <c r="H79" s="74"/>
      <c r="I79" s="74"/>
      <c r="J79" s="74"/>
      <c r="K79" s="74"/>
      <c r="L79" s="74"/>
    </row>
    <row r="80" spans="1:12" ht="12.75" customHeight="1" x14ac:dyDescent="0.2">
      <c r="D80" s="74"/>
      <c r="E80" s="74"/>
      <c r="F80" s="74"/>
      <c r="G80" s="74"/>
      <c r="H80" s="74"/>
      <c r="I80" s="74"/>
      <c r="J80" s="74"/>
      <c r="K80" s="74"/>
      <c r="L80" s="74"/>
    </row>
    <row r="81" spans="4:12" ht="12.75" customHeight="1" x14ac:dyDescent="0.2">
      <c r="D81" s="74"/>
      <c r="E81" s="74"/>
      <c r="F81" s="74"/>
      <c r="G81" s="74"/>
      <c r="H81" s="74"/>
      <c r="I81" s="74"/>
      <c r="J81" s="74"/>
      <c r="K81" s="74"/>
      <c r="L81" s="74"/>
    </row>
    <row r="82" spans="4:12" ht="12.75" customHeight="1" x14ac:dyDescent="0.2">
      <c r="D82" s="74"/>
      <c r="E82" s="74"/>
      <c r="F82" s="74"/>
      <c r="G82" s="74"/>
      <c r="H82" s="74"/>
      <c r="I82" s="74"/>
      <c r="J82" s="74"/>
      <c r="K82" s="74"/>
      <c r="L82" s="74"/>
    </row>
    <row r="83" spans="4:12" ht="12.75" customHeight="1" x14ac:dyDescent="0.2">
      <c r="D83" s="74"/>
      <c r="E83" s="74"/>
      <c r="F83" s="74"/>
      <c r="G83" s="74"/>
      <c r="H83" s="74"/>
      <c r="I83" s="74"/>
      <c r="J83" s="74"/>
      <c r="K83" s="74"/>
      <c r="L83" s="74"/>
    </row>
    <row r="84" spans="4:12" ht="12.75" customHeight="1" x14ac:dyDescent="0.2">
      <c r="D84" s="74"/>
      <c r="E84" s="74"/>
      <c r="F84" s="74"/>
      <c r="G84" s="74"/>
      <c r="H84" s="74"/>
      <c r="I84" s="74"/>
      <c r="J84" s="74"/>
      <c r="K84" s="74"/>
      <c r="L84" s="74"/>
    </row>
    <row r="85" spans="4:12" ht="12.75" customHeight="1" x14ac:dyDescent="0.2">
      <c r="D85" s="74"/>
      <c r="E85" s="74"/>
      <c r="F85" s="74"/>
      <c r="G85" s="74"/>
      <c r="H85" s="74"/>
      <c r="I85" s="74"/>
      <c r="J85" s="74"/>
      <c r="K85" s="74"/>
      <c r="L85" s="74"/>
    </row>
    <row r="86" spans="4:12" ht="12.75" customHeight="1" x14ac:dyDescent="0.2">
      <c r="D86" s="74"/>
      <c r="E86" s="74"/>
      <c r="F86" s="74"/>
      <c r="G86" s="74"/>
      <c r="H86" s="74"/>
      <c r="I86" s="74"/>
      <c r="J86" s="74"/>
      <c r="K86" s="74"/>
      <c r="L86" s="74"/>
    </row>
    <row r="87" spans="4:12" ht="12.75" customHeight="1" x14ac:dyDescent="0.2">
      <c r="D87" s="74"/>
      <c r="E87" s="74"/>
      <c r="F87" s="74"/>
      <c r="G87" s="74"/>
      <c r="H87" s="74"/>
      <c r="I87" s="74"/>
      <c r="J87" s="74"/>
      <c r="K87" s="74"/>
      <c r="L87" s="74"/>
    </row>
    <row r="88" spans="4:12" ht="12.75" customHeight="1" x14ac:dyDescent="0.2">
      <c r="D88" s="74"/>
      <c r="E88" s="74"/>
      <c r="F88" s="74"/>
      <c r="G88" s="74"/>
      <c r="H88" s="74"/>
      <c r="I88" s="74"/>
      <c r="J88" s="74"/>
      <c r="K88" s="74"/>
      <c r="L88" s="74"/>
    </row>
    <row r="89" spans="4:12" ht="12.75" customHeight="1" x14ac:dyDescent="0.2">
      <c r="D89" s="74"/>
      <c r="E89" s="74"/>
      <c r="F89" s="74"/>
      <c r="G89" s="74"/>
      <c r="H89" s="74"/>
      <c r="I89" s="74"/>
      <c r="J89" s="74"/>
      <c r="K89" s="74"/>
      <c r="L89" s="74"/>
    </row>
    <row r="90" spans="4:12" ht="12.75" customHeight="1" x14ac:dyDescent="0.2">
      <c r="D90" s="74"/>
      <c r="E90" s="74"/>
      <c r="F90" s="74"/>
      <c r="G90" s="74"/>
      <c r="H90" s="74"/>
      <c r="I90" s="74"/>
      <c r="J90" s="74"/>
      <c r="K90" s="74"/>
      <c r="L90" s="74"/>
    </row>
    <row r="91" spans="4:12" ht="12.75" customHeight="1" x14ac:dyDescent="0.2">
      <c r="D91" s="74"/>
      <c r="E91" s="74"/>
      <c r="F91" s="74"/>
      <c r="G91" s="74"/>
      <c r="H91" s="74"/>
      <c r="I91" s="74"/>
      <c r="J91" s="74"/>
      <c r="K91" s="74"/>
      <c r="L91" s="74"/>
    </row>
    <row r="92" spans="4:12" ht="12.75" customHeight="1" x14ac:dyDescent="0.2">
      <c r="D92" s="74"/>
      <c r="E92" s="74"/>
      <c r="F92" s="74"/>
      <c r="G92" s="74"/>
      <c r="H92" s="74"/>
      <c r="I92" s="74"/>
      <c r="J92" s="74"/>
      <c r="K92" s="74"/>
      <c r="L92" s="74"/>
    </row>
    <row r="93" spans="4:12" ht="12.75" customHeight="1" x14ac:dyDescent="0.2">
      <c r="D93" s="74"/>
      <c r="E93" s="74"/>
      <c r="F93" s="74"/>
      <c r="G93" s="74"/>
      <c r="H93" s="74"/>
      <c r="I93" s="74"/>
      <c r="J93" s="74"/>
      <c r="K93" s="74"/>
      <c r="L93" s="74"/>
    </row>
    <row r="94" spans="4:12" ht="12.75" customHeight="1" x14ac:dyDescent="0.2">
      <c r="D94" s="74"/>
      <c r="E94" s="74"/>
      <c r="F94" s="74"/>
      <c r="G94" s="74"/>
      <c r="H94" s="74"/>
      <c r="I94" s="74"/>
      <c r="J94" s="74"/>
      <c r="K94" s="74"/>
      <c r="L94" s="74"/>
    </row>
    <row r="95" spans="4:12" ht="12.75" customHeight="1" x14ac:dyDescent="0.2">
      <c r="D95" s="74"/>
      <c r="E95" s="74"/>
      <c r="F95" s="74"/>
      <c r="G95" s="74"/>
      <c r="H95" s="74"/>
      <c r="I95" s="74"/>
      <c r="J95" s="74"/>
      <c r="K95" s="74"/>
      <c r="L95" s="74"/>
    </row>
    <row r="96" spans="4:12" ht="12.75" customHeight="1" x14ac:dyDescent="0.2">
      <c r="D96" s="74"/>
      <c r="E96" s="74"/>
      <c r="F96" s="74"/>
      <c r="G96" s="74"/>
      <c r="H96" s="74"/>
      <c r="I96" s="74"/>
      <c r="J96" s="74"/>
      <c r="K96" s="74"/>
      <c r="L96" s="74"/>
    </row>
    <row r="97" spans="4:12" ht="12.75" customHeight="1" x14ac:dyDescent="0.2">
      <c r="D97" s="74"/>
      <c r="E97" s="74"/>
      <c r="F97" s="74"/>
      <c r="G97" s="74"/>
      <c r="H97" s="74"/>
      <c r="I97" s="74"/>
      <c r="J97" s="74"/>
      <c r="K97" s="74"/>
      <c r="L97" s="74"/>
    </row>
    <row r="98" spans="4:12" ht="12.75" customHeight="1" x14ac:dyDescent="0.2">
      <c r="D98" s="74"/>
      <c r="E98" s="74"/>
      <c r="F98" s="74"/>
      <c r="G98" s="74"/>
      <c r="H98" s="74"/>
      <c r="I98" s="74"/>
      <c r="J98" s="74"/>
      <c r="K98" s="74"/>
      <c r="L98" s="74"/>
    </row>
    <row r="99" spans="4:12" ht="12.75" customHeight="1" x14ac:dyDescent="0.2">
      <c r="D99" s="74"/>
      <c r="E99" s="74"/>
      <c r="F99" s="74"/>
      <c r="G99" s="74"/>
      <c r="H99" s="74"/>
      <c r="I99" s="74"/>
      <c r="J99" s="74"/>
      <c r="K99" s="74"/>
      <c r="L99" s="74"/>
    </row>
    <row r="100" spans="4:12" ht="12.75" customHeight="1" x14ac:dyDescent="0.2">
      <c r="D100" s="74"/>
      <c r="E100" s="74"/>
      <c r="F100" s="74"/>
      <c r="G100" s="74"/>
      <c r="H100" s="74"/>
      <c r="I100" s="74"/>
      <c r="J100" s="74"/>
      <c r="K100" s="74"/>
      <c r="L100" s="74"/>
    </row>
    <row r="101" spans="4:12" ht="12.75" customHeight="1" x14ac:dyDescent="0.2">
      <c r="D101" s="74"/>
      <c r="E101" s="74"/>
      <c r="F101" s="74"/>
      <c r="G101" s="74"/>
      <c r="H101" s="74"/>
      <c r="I101" s="74"/>
      <c r="J101" s="74"/>
      <c r="K101" s="74"/>
      <c r="L101" s="74"/>
    </row>
    <row r="102" spans="4:12" ht="12.75" customHeight="1" x14ac:dyDescent="0.2">
      <c r="D102" s="74"/>
      <c r="E102" s="74"/>
      <c r="F102" s="74"/>
      <c r="G102" s="74"/>
      <c r="H102" s="74"/>
      <c r="I102" s="74"/>
      <c r="J102" s="74"/>
      <c r="K102" s="74"/>
      <c r="L102" s="74"/>
    </row>
    <row r="103" spans="4:12" ht="12.75" customHeight="1" x14ac:dyDescent="0.2">
      <c r="D103" s="74"/>
      <c r="E103" s="74"/>
      <c r="F103" s="74"/>
      <c r="G103" s="74"/>
      <c r="H103" s="74"/>
      <c r="I103" s="74"/>
      <c r="J103" s="74"/>
      <c r="K103" s="74"/>
      <c r="L103" s="74"/>
    </row>
    <row r="104" spans="4:12" ht="12.75" customHeight="1" x14ac:dyDescent="0.2">
      <c r="D104" s="74"/>
      <c r="E104" s="74"/>
      <c r="F104" s="74"/>
      <c r="G104" s="74"/>
      <c r="H104" s="74"/>
      <c r="I104" s="74"/>
      <c r="J104" s="74"/>
      <c r="K104" s="74"/>
      <c r="L104" s="74"/>
    </row>
    <row r="105" spans="4:12" ht="12.75" customHeight="1" x14ac:dyDescent="0.2">
      <c r="D105" s="74"/>
      <c r="E105" s="74"/>
      <c r="F105" s="74"/>
      <c r="G105" s="74"/>
      <c r="H105" s="74"/>
      <c r="I105" s="74"/>
      <c r="J105" s="74"/>
      <c r="K105" s="74"/>
      <c r="L105" s="74"/>
    </row>
    <row r="106" spans="4:12" ht="12.75" customHeight="1" x14ac:dyDescent="0.2">
      <c r="D106" s="74"/>
      <c r="E106" s="74"/>
      <c r="F106" s="74"/>
      <c r="G106" s="74"/>
      <c r="H106" s="74"/>
      <c r="I106" s="74"/>
      <c r="J106" s="74"/>
      <c r="K106" s="74"/>
      <c r="L106" s="74"/>
    </row>
  </sheetData>
  <mergeCells count="15">
    <mergeCell ref="J3:J4"/>
    <mergeCell ref="K3:K4"/>
    <mergeCell ref="L3:L4"/>
    <mergeCell ref="A27:A29"/>
    <mergeCell ref="A30:A32"/>
    <mergeCell ref="A2:A3"/>
    <mergeCell ref="B2:B3"/>
    <mergeCell ref="C2:C3"/>
    <mergeCell ref="G2:I2"/>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Sheet1</vt:lpstr>
      <vt:lpstr>Sheet2</vt:lpstr>
      <vt:lpstr>D1</vt:lpstr>
      <vt:lpstr>D2</vt:lpstr>
      <vt:lpstr>D3</vt:lpstr>
      <vt:lpstr>D4</vt:lpstr>
      <vt:lpstr>D5</vt:lpstr>
      <vt:lpstr>SD1</vt:lpstr>
      <vt:lpstr>SD2</vt:lpstr>
      <vt:lpstr>SD3</vt:lpstr>
      <vt:lpstr>SD4</vt:lpstr>
      <vt:lpstr>SD5</vt:lpstr>
      <vt:lpstr>SD6</vt:lpstr>
      <vt:lpstr>SD7a</vt:lpstr>
      <vt:lpstr>SD7b</vt:lpstr>
      <vt:lpstr>SD7c</vt:lpstr>
      <vt:lpstr>SD7d</vt:lpstr>
      <vt:lpstr>SD7e</vt:lpstr>
      <vt:lpstr>SD8</vt:lpstr>
      <vt:lpstr>SD9</vt:lpstr>
      <vt:lpstr>SD10</vt:lpstr>
      <vt:lpstr>MTREF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Senzile Maseko</dc:creator>
  <cp:lastModifiedBy>Hendrick Nkadimeng</cp:lastModifiedBy>
  <cp:lastPrinted>2021-05-27T08:58:38Z</cp:lastPrinted>
  <dcterms:created xsi:type="dcterms:W3CDTF">2021-05-13T15:19:49Z</dcterms:created>
  <dcterms:modified xsi:type="dcterms:W3CDTF">2021-06-10T10:25:42Z</dcterms:modified>
</cp:coreProperties>
</file>